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3_ncr:1_{E11D2F98-A35C-4D9F-AFE6-8BF17AADCC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 per Province" sheetId="1" r:id="rId1"/>
    <sheet name="Summary per Metro" sheetId="2" r:id="rId2"/>
    <sheet name="EC" sheetId="3" r:id="rId3"/>
    <sheet name="FS" sheetId="4" r:id="rId4"/>
    <sheet name="GT" sheetId="5" r:id="rId5"/>
    <sheet name="KZ" sheetId="6" r:id="rId6"/>
    <sheet name="LP" sheetId="7" r:id="rId7"/>
    <sheet name="MP" sheetId="8" r:id="rId8"/>
    <sheet name="NC" sheetId="9" r:id="rId9"/>
    <sheet name="NW" sheetId="10" r:id="rId10"/>
    <sheet name="WC" sheetId="11" r:id="rId11"/>
  </sheets>
  <definedNames>
    <definedName name="_xlnm.Print_Area" localSheetId="2">EC!$A$1:$M$83</definedName>
    <definedName name="_xlnm.Print_Area" localSheetId="3">FS!$A$1:$M$83</definedName>
    <definedName name="_xlnm.Print_Area" localSheetId="4">GT!$A$1:$M$83</definedName>
    <definedName name="_xlnm.Print_Area" localSheetId="5">KZ!$A$1:$M$83</definedName>
    <definedName name="_xlnm.Print_Area" localSheetId="6">LP!$A$1:$M$83</definedName>
    <definedName name="_xlnm.Print_Area" localSheetId="7">MP!$A$1:$M$83</definedName>
    <definedName name="_xlnm.Print_Area" localSheetId="8">NC!$A$1:$M$83</definedName>
    <definedName name="_xlnm.Print_Area" localSheetId="9">NW!$A$1:$M$83</definedName>
    <definedName name="_xlnm.Print_Area" localSheetId="1">'Summary per Metro'!$A$1:$M$83</definedName>
    <definedName name="_xlnm.Print_Area" localSheetId="0">'Summary per Province'!$A$1:$M$83</definedName>
    <definedName name="_xlnm.Print_Area" localSheetId="10">WC!$A$1:$M$47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1" l="1"/>
  <c r="L45" i="11"/>
  <c r="K45" i="11"/>
  <c r="J45" i="11"/>
  <c r="I45" i="11"/>
  <c r="H45" i="11"/>
  <c r="G45" i="11"/>
  <c r="F45" i="11"/>
  <c r="E45" i="11"/>
  <c r="D45" i="11"/>
  <c r="M44" i="11"/>
  <c r="L44" i="11"/>
  <c r="K44" i="11"/>
  <c r="J44" i="11"/>
  <c r="I44" i="11"/>
  <c r="H44" i="11"/>
  <c r="G44" i="11"/>
  <c r="F44" i="11"/>
  <c r="E44" i="11"/>
  <c r="D44" i="11"/>
  <c r="M39" i="11"/>
  <c r="L39" i="11"/>
  <c r="K39" i="11"/>
  <c r="J39" i="11"/>
  <c r="I39" i="11"/>
  <c r="H39" i="11"/>
  <c r="G39" i="11"/>
  <c r="F39" i="11"/>
  <c r="E39" i="11"/>
  <c r="D39" i="11"/>
  <c r="M30" i="11"/>
  <c r="L30" i="11"/>
  <c r="K30" i="11"/>
  <c r="J30" i="11"/>
  <c r="I30" i="11"/>
  <c r="H30" i="11"/>
  <c r="G30" i="11"/>
  <c r="F30" i="11"/>
  <c r="E30" i="11"/>
  <c r="D30" i="11"/>
  <c r="M24" i="11"/>
  <c r="L24" i="11"/>
  <c r="K24" i="11"/>
  <c r="J24" i="11"/>
  <c r="I24" i="11"/>
  <c r="H24" i="11"/>
  <c r="G24" i="11"/>
  <c r="F24" i="11"/>
  <c r="E24" i="11"/>
  <c r="D24" i="11"/>
  <c r="M17" i="11"/>
  <c r="L17" i="11"/>
  <c r="K17" i="11"/>
  <c r="J17" i="11"/>
  <c r="I17" i="11"/>
  <c r="H17" i="11"/>
  <c r="G17" i="11"/>
  <c r="F17" i="11"/>
  <c r="E17" i="11"/>
  <c r="D17" i="11"/>
  <c r="M10" i="11"/>
  <c r="L10" i="11"/>
  <c r="K10" i="11"/>
  <c r="J10" i="11"/>
  <c r="I10" i="11"/>
  <c r="H10" i="11"/>
  <c r="G10" i="11"/>
  <c r="F10" i="11"/>
  <c r="E10" i="11"/>
  <c r="D10" i="11"/>
  <c r="M35" i="10"/>
  <c r="L35" i="10"/>
  <c r="K35" i="10"/>
  <c r="J35" i="10"/>
  <c r="I35" i="10"/>
  <c r="H35" i="10"/>
  <c r="G35" i="10"/>
  <c r="F35" i="10"/>
  <c r="E35" i="10"/>
  <c r="D35" i="10"/>
  <c r="M34" i="10"/>
  <c r="L34" i="10"/>
  <c r="K34" i="10"/>
  <c r="J34" i="10"/>
  <c r="I34" i="10"/>
  <c r="H34" i="10"/>
  <c r="G34" i="10"/>
  <c r="F34" i="10"/>
  <c r="E34" i="10"/>
  <c r="D34" i="10"/>
  <c r="M29" i="10"/>
  <c r="L29" i="10"/>
  <c r="K29" i="10"/>
  <c r="J29" i="10"/>
  <c r="I29" i="10"/>
  <c r="H29" i="10"/>
  <c r="G29" i="10"/>
  <c r="F29" i="10"/>
  <c r="E29" i="10"/>
  <c r="D29" i="10"/>
  <c r="M22" i="10"/>
  <c r="L22" i="10"/>
  <c r="K22" i="10"/>
  <c r="J22" i="10"/>
  <c r="I22" i="10"/>
  <c r="H22" i="10"/>
  <c r="G22" i="10"/>
  <c r="F22" i="10"/>
  <c r="E22" i="10"/>
  <c r="D22" i="10"/>
  <c r="M15" i="10"/>
  <c r="L15" i="10"/>
  <c r="K15" i="10"/>
  <c r="J15" i="10"/>
  <c r="I15" i="10"/>
  <c r="H15" i="10"/>
  <c r="G15" i="10"/>
  <c r="F15" i="10"/>
  <c r="E15" i="10"/>
  <c r="D15" i="10"/>
  <c r="M45" i="9"/>
  <c r="L45" i="9"/>
  <c r="K45" i="9"/>
  <c r="J45" i="9"/>
  <c r="I45" i="9"/>
  <c r="H45" i="9"/>
  <c r="G45" i="9"/>
  <c r="F45" i="9"/>
  <c r="E45" i="9"/>
  <c r="D45" i="9"/>
  <c r="M44" i="9"/>
  <c r="L44" i="9"/>
  <c r="K44" i="9"/>
  <c r="J44" i="9"/>
  <c r="I44" i="9"/>
  <c r="H44" i="9"/>
  <c r="G44" i="9"/>
  <c r="F44" i="9"/>
  <c r="E44" i="9"/>
  <c r="D44" i="9"/>
  <c r="M38" i="9"/>
  <c r="L38" i="9"/>
  <c r="K38" i="9"/>
  <c r="J38" i="9"/>
  <c r="I38" i="9"/>
  <c r="H38" i="9"/>
  <c r="G38" i="9"/>
  <c r="F38" i="9"/>
  <c r="E38" i="9"/>
  <c r="D38" i="9"/>
  <c r="M31" i="9"/>
  <c r="L31" i="9"/>
  <c r="K31" i="9"/>
  <c r="J31" i="9"/>
  <c r="I31" i="9"/>
  <c r="H31" i="9"/>
  <c r="G31" i="9"/>
  <c r="F31" i="9"/>
  <c r="E31" i="9"/>
  <c r="D31" i="9"/>
  <c r="M21" i="9"/>
  <c r="L21" i="9"/>
  <c r="K21" i="9"/>
  <c r="J21" i="9"/>
  <c r="I21" i="9"/>
  <c r="H21" i="9"/>
  <c r="G21" i="9"/>
  <c r="F21" i="9"/>
  <c r="E21" i="9"/>
  <c r="D21" i="9"/>
  <c r="M13" i="9"/>
  <c r="L13" i="9"/>
  <c r="K13" i="9"/>
  <c r="J13" i="9"/>
  <c r="I13" i="9"/>
  <c r="H13" i="9"/>
  <c r="G13" i="9"/>
  <c r="F13" i="9"/>
  <c r="E13" i="9"/>
  <c r="D13" i="9"/>
  <c r="M32" i="8"/>
  <c r="L32" i="8"/>
  <c r="K32" i="8"/>
  <c r="J32" i="8"/>
  <c r="I32" i="8"/>
  <c r="H32" i="8"/>
  <c r="G32" i="8"/>
  <c r="F32" i="8"/>
  <c r="E32" i="8"/>
  <c r="D32" i="8"/>
  <c r="M31" i="8"/>
  <c r="L31" i="8"/>
  <c r="K31" i="8"/>
  <c r="J31" i="8"/>
  <c r="I31" i="8"/>
  <c r="H31" i="8"/>
  <c r="G31" i="8"/>
  <c r="F31" i="8"/>
  <c r="E31" i="8"/>
  <c r="D31" i="8"/>
  <c r="M25" i="8"/>
  <c r="L25" i="8"/>
  <c r="K25" i="8"/>
  <c r="J25" i="8"/>
  <c r="I25" i="8"/>
  <c r="H25" i="8"/>
  <c r="G25" i="8"/>
  <c r="F25" i="8"/>
  <c r="E25" i="8"/>
  <c r="D25" i="8"/>
  <c r="M17" i="8"/>
  <c r="L17" i="8"/>
  <c r="K17" i="8"/>
  <c r="J17" i="8"/>
  <c r="I17" i="8"/>
  <c r="H17" i="8"/>
  <c r="G17" i="8"/>
  <c r="F17" i="8"/>
  <c r="E17" i="8"/>
  <c r="D17" i="8"/>
  <c r="M41" i="7"/>
  <c r="L41" i="7"/>
  <c r="K41" i="7"/>
  <c r="J41" i="7"/>
  <c r="I41" i="7"/>
  <c r="H41" i="7"/>
  <c r="G41" i="7"/>
  <c r="F41" i="7"/>
  <c r="E41" i="7"/>
  <c r="D41" i="7"/>
  <c r="M40" i="7"/>
  <c r="L40" i="7"/>
  <c r="K40" i="7"/>
  <c r="J40" i="7"/>
  <c r="I40" i="7"/>
  <c r="H40" i="7"/>
  <c r="G40" i="7"/>
  <c r="F40" i="7"/>
  <c r="E40" i="7"/>
  <c r="D40" i="7"/>
  <c r="M34" i="7"/>
  <c r="L34" i="7"/>
  <c r="K34" i="7"/>
  <c r="J34" i="7"/>
  <c r="I34" i="7"/>
  <c r="H34" i="7"/>
  <c r="G34" i="7"/>
  <c r="F34" i="7"/>
  <c r="E34" i="7"/>
  <c r="D34" i="7"/>
  <c r="M27" i="7"/>
  <c r="L27" i="7"/>
  <c r="K27" i="7"/>
  <c r="J27" i="7"/>
  <c r="I27" i="7"/>
  <c r="H27" i="7"/>
  <c r="G27" i="7"/>
  <c r="F27" i="7"/>
  <c r="E27" i="7"/>
  <c r="D27" i="7"/>
  <c r="M21" i="7"/>
  <c r="L21" i="7"/>
  <c r="K21" i="7"/>
  <c r="J21" i="7"/>
  <c r="I21" i="7"/>
  <c r="H21" i="7"/>
  <c r="G21" i="7"/>
  <c r="F21" i="7"/>
  <c r="E21" i="7"/>
  <c r="D21" i="7"/>
  <c r="M15" i="7"/>
  <c r="L15" i="7"/>
  <c r="K15" i="7"/>
  <c r="J15" i="7"/>
  <c r="I15" i="7"/>
  <c r="H15" i="7"/>
  <c r="G15" i="7"/>
  <c r="F15" i="7"/>
  <c r="E15" i="7"/>
  <c r="D15" i="7"/>
  <c r="M74" i="6"/>
  <c r="L74" i="6"/>
  <c r="K74" i="6"/>
  <c r="J74" i="6"/>
  <c r="I74" i="6"/>
  <c r="H74" i="6"/>
  <c r="G74" i="6"/>
  <c r="F74" i="6"/>
  <c r="E74" i="6"/>
  <c r="D74" i="6"/>
  <c r="M73" i="6"/>
  <c r="L73" i="6"/>
  <c r="K73" i="6"/>
  <c r="J73" i="6"/>
  <c r="I73" i="6"/>
  <c r="H73" i="6"/>
  <c r="G73" i="6"/>
  <c r="F73" i="6"/>
  <c r="E73" i="6"/>
  <c r="D73" i="6"/>
  <c r="M67" i="6"/>
  <c r="L67" i="6"/>
  <c r="K67" i="6"/>
  <c r="J67" i="6"/>
  <c r="I67" i="6"/>
  <c r="H67" i="6"/>
  <c r="G67" i="6"/>
  <c r="F67" i="6"/>
  <c r="E67" i="6"/>
  <c r="D67" i="6"/>
  <c r="M61" i="6"/>
  <c r="L61" i="6"/>
  <c r="K61" i="6"/>
  <c r="J61" i="6"/>
  <c r="I61" i="6"/>
  <c r="H61" i="6"/>
  <c r="G61" i="6"/>
  <c r="F61" i="6"/>
  <c r="E61" i="6"/>
  <c r="D61" i="6"/>
  <c r="M54" i="6"/>
  <c r="L54" i="6"/>
  <c r="K54" i="6"/>
  <c r="J54" i="6"/>
  <c r="I54" i="6"/>
  <c r="H54" i="6"/>
  <c r="G54" i="6"/>
  <c r="F54" i="6"/>
  <c r="E54" i="6"/>
  <c r="D54" i="6"/>
  <c r="M48" i="6"/>
  <c r="L48" i="6"/>
  <c r="K48" i="6"/>
  <c r="J48" i="6"/>
  <c r="I48" i="6"/>
  <c r="H48" i="6"/>
  <c r="G48" i="6"/>
  <c r="F48" i="6"/>
  <c r="E48" i="6"/>
  <c r="D48" i="6"/>
  <c r="M41" i="6"/>
  <c r="L41" i="6"/>
  <c r="K41" i="6"/>
  <c r="J41" i="6"/>
  <c r="I41" i="6"/>
  <c r="H41" i="6"/>
  <c r="G41" i="6"/>
  <c r="F41" i="6"/>
  <c r="E41" i="6"/>
  <c r="D41" i="6"/>
  <c r="M36" i="6"/>
  <c r="L36" i="6"/>
  <c r="K36" i="6"/>
  <c r="J36" i="6"/>
  <c r="I36" i="6"/>
  <c r="H36" i="6"/>
  <c r="G36" i="6"/>
  <c r="F36" i="6"/>
  <c r="E36" i="6"/>
  <c r="D36" i="6"/>
  <c r="M30" i="6"/>
  <c r="L30" i="6"/>
  <c r="K30" i="6"/>
  <c r="J30" i="6"/>
  <c r="I30" i="6"/>
  <c r="H30" i="6"/>
  <c r="G30" i="6"/>
  <c r="F30" i="6"/>
  <c r="E30" i="6"/>
  <c r="D30" i="6"/>
  <c r="M25" i="6"/>
  <c r="L25" i="6"/>
  <c r="K25" i="6"/>
  <c r="J25" i="6"/>
  <c r="I25" i="6"/>
  <c r="H25" i="6"/>
  <c r="G25" i="6"/>
  <c r="F25" i="6"/>
  <c r="E25" i="6"/>
  <c r="D25" i="6"/>
  <c r="M16" i="6"/>
  <c r="L16" i="6"/>
  <c r="K16" i="6"/>
  <c r="J16" i="6"/>
  <c r="I16" i="6"/>
  <c r="H16" i="6"/>
  <c r="G16" i="6"/>
  <c r="F16" i="6"/>
  <c r="E16" i="6"/>
  <c r="D16" i="6"/>
  <c r="M10" i="6"/>
  <c r="L10" i="6"/>
  <c r="K10" i="6"/>
  <c r="J10" i="6"/>
  <c r="I10" i="6"/>
  <c r="H10" i="6"/>
  <c r="G10" i="6"/>
  <c r="F10" i="6"/>
  <c r="E10" i="6"/>
  <c r="D10" i="6"/>
  <c r="M23" i="5"/>
  <c r="L23" i="5"/>
  <c r="K23" i="5"/>
  <c r="J23" i="5"/>
  <c r="I23" i="5"/>
  <c r="H23" i="5"/>
  <c r="G23" i="5"/>
  <c r="F23" i="5"/>
  <c r="E23" i="5"/>
  <c r="D23" i="5"/>
  <c r="M22" i="5"/>
  <c r="L22" i="5"/>
  <c r="K22" i="5"/>
  <c r="J22" i="5"/>
  <c r="I22" i="5"/>
  <c r="H22" i="5"/>
  <c r="G22" i="5"/>
  <c r="F22" i="5"/>
  <c r="E22" i="5"/>
  <c r="D22" i="5"/>
  <c r="M17" i="5"/>
  <c r="L17" i="5"/>
  <c r="K17" i="5"/>
  <c r="J17" i="5"/>
  <c r="I17" i="5"/>
  <c r="H17" i="5"/>
  <c r="G17" i="5"/>
  <c r="F17" i="5"/>
  <c r="E17" i="5"/>
  <c r="D17" i="5"/>
  <c r="M12" i="5"/>
  <c r="L12" i="5"/>
  <c r="K12" i="5"/>
  <c r="J12" i="5"/>
  <c r="I12" i="5"/>
  <c r="H12" i="5"/>
  <c r="G12" i="5"/>
  <c r="F12" i="5"/>
  <c r="E12" i="5"/>
  <c r="D12" i="5"/>
  <c r="M37" i="4"/>
  <c r="L37" i="4"/>
  <c r="K37" i="4"/>
  <c r="J37" i="4"/>
  <c r="I37" i="4"/>
  <c r="H37" i="4"/>
  <c r="G37" i="4"/>
  <c r="F37" i="4"/>
  <c r="E37" i="4"/>
  <c r="D37" i="4"/>
  <c r="M36" i="4"/>
  <c r="L36" i="4"/>
  <c r="K36" i="4"/>
  <c r="J36" i="4"/>
  <c r="I36" i="4"/>
  <c r="H36" i="4"/>
  <c r="G36" i="4"/>
  <c r="F36" i="4"/>
  <c r="E36" i="4"/>
  <c r="D36" i="4"/>
  <c r="M30" i="4"/>
  <c r="L30" i="4"/>
  <c r="K30" i="4"/>
  <c r="J30" i="4"/>
  <c r="I30" i="4"/>
  <c r="H30" i="4"/>
  <c r="G30" i="4"/>
  <c r="F30" i="4"/>
  <c r="E30" i="4"/>
  <c r="D30" i="4"/>
  <c r="M22" i="4"/>
  <c r="L22" i="4"/>
  <c r="K22" i="4"/>
  <c r="J22" i="4"/>
  <c r="I22" i="4"/>
  <c r="H22" i="4"/>
  <c r="G22" i="4"/>
  <c r="F22" i="4"/>
  <c r="E22" i="4"/>
  <c r="D22" i="4"/>
  <c r="M15" i="4"/>
  <c r="L15" i="4"/>
  <c r="K15" i="4"/>
  <c r="J15" i="4"/>
  <c r="I15" i="4"/>
  <c r="H15" i="4"/>
  <c r="G15" i="4"/>
  <c r="F15" i="4"/>
  <c r="E15" i="4"/>
  <c r="D15" i="4"/>
  <c r="M10" i="4"/>
  <c r="L10" i="4"/>
  <c r="K10" i="4"/>
  <c r="J10" i="4"/>
  <c r="I10" i="4"/>
  <c r="H10" i="4"/>
  <c r="G10" i="4"/>
  <c r="F10" i="4"/>
  <c r="E10" i="4"/>
  <c r="D10" i="4"/>
  <c r="M55" i="3"/>
  <c r="L55" i="3"/>
  <c r="K55" i="3"/>
  <c r="J55" i="3"/>
  <c r="I55" i="3"/>
  <c r="H55" i="3"/>
  <c r="G55" i="3"/>
  <c r="F55" i="3"/>
  <c r="E55" i="3"/>
  <c r="D55" i="3"/>
  <c r="M54" i="3"/>
  <c r="L54" i="3"/>
  <c r="K54" i="3"/>
  <c r="J54" i="3"/>
  <c r="I54" i="3"/>
  <c r="H54" i="3"/>
  <c r="G54" i="3"/>
  <c r="F54" i="3"/>
  <c r="E54" i="3"/>
  <c r="D54" i="3"/>
  <c r="M48" i="3"/>
  <c r="L48" i="3"/>
  <c r="K48" i="3"/>
  <c r="J48" i="3"/>
  <c r="I48" i="3"/>
  <c r="H48" i="3"/>
  <c r="G48" i="3"/>
  <c r="F48" i="3"/>
  <c r="E48" i="3"/>
  <c r="D48" i="3"/>
  <c r="M41" i="3"/>
  <c r="L41" i="3"/>
  <c r="K41" i="3"/>
  <c r="J41" i="3"/>
  <c r="I41" i="3"/>
  <c r="H41" i="3"/>
  <c r="G41" i="3"/>
  <c r="F41" i="3"/>
  <c r="E41" i="3"/>
  <c r="D41" i="3"/>
  <c r="M36" i="3"/>
  <c r="L36" i="3"/>
  <c r="K36" i="3"/>
  <c r="J36" i="3"/>
  <c r="I36" i="3"/>
  <c r="H36" i="3"/>
  <c r="G36" i="3"/>
  <c r="F36" i="3"/>
  <c r="E36" i="3"/>
  <c r="D36" i="3"/>
  <c r="M28" i="3"/>
  <c r="L28" i="3"/>
  <c r="K28" i="3"/>
  <c r="J28" i="3"/>
  <c r="I28" i="3"/>
  <c r="H28" i="3"/>
  <c r="G28" i="3"/>
  <c r="F28" i="3"/>
  <c r="E28" i="3"/>
  <c r="D28" i="3"/>
  <c r="M20" i="3"/>
  <c r="L20" i="3"/>
  <c r="K20" i="3"/>
  <c r="J20" i="3"/>
  <c r="I20" i="3"/>
  <c r="H20" i="3"/>
  <c r="G20" i="3"/>
  <c r="F20" i="3"/>
  <c r="E20" i="3"/>
  <c r="D20" i="3"/>
  <c r="M11" i="3"/>
  <c r="L11" i="3"/>
  <c r="K11" i="3"/>
  <c r="J11" i="3"/>
  <c r="I11" i="3"/>
  <c r="H11" i="3"/>
  <c r="G11" i="3"/>
  <c r="F11" i="3"/>
  <c r="E11" i="3"/>
  <c r="D11" i="3"/>
  <c r="M17" i="2"/>
  <c r="L17" i="2"/>
  <c r="K17" i="2"/>
  <c r="J17" i="2"/>
  <c r="I17" i="2"/>
  <c r="H17" i="2"/>
  <c r="G17" i="2"/>
  <c r="F17" i="2"/>
  <c r="E17" i="2"/>
  <c r="D17" i="2"/>
  <c r="M18" i="1"/>
  <c r="L18" i="1"/>
  <c r="K18" i="1"/>
  <c r="J18" i="1"/>
  <c r="I18" i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<sst xmlns="http://schemas.openxmlformats.org/spreadsheetml/2006/main" count="1378" uniqueCount="615">
  <si>
    <t/>
  </si>
  <si>
    <t/>
  </si>
  <si>
    <t>ANALYSIS OF SOURCES OF REVENUE AS AT 4th Quarter Ended 30 June 2026 (Preliminary results)</t>
  </si>
  <si>
    <t>Fourth Quarter 2025/26</t>
  </si>
  <si>
    <t>Fourth Quarter 2024/25</t>
  </si>
  <si>
    <t>Own Revenue</t>
  </si>
  <si>
    <t>R thousands</t>
  </si>
  <si>
    <t>Code</t>
  </si>
  <si>
    <t>Property Rates</t>
  </si>
  <si>
    <t>Service Charges</t>
  </si>
  <si>
    <t>Other</t>
  </si>
  <si>
    <t>Grants Revenue</t>
  </si>
  <si>
    <t>Total</t>
  </si>
  <si>
    <t>Summary per Province</t>
  </si>
  <si>
    <t xml:space="preserve"> </t>
  </si>
  <si>
    <t>Eastern Cape</t>
  </si>
  <si>
    <t>EC</t>
  </si>
  <si>
    <t>Free State</t>
  </si>
  <si>
    <t>FS</t>
  </si>
  <si>
    <t>Gauteng</t>
  </si>
  <si>
    <t>GT</t>
  </si>
  <si>
    <t>Kwazulu-Natal</t>
  </si>
  <si>
    <t>KZ</t>
  </si>
  <si>
    <t>Limpopo</t>
  </si>
  <si>
    <t>LP</t>
  </si>
  <si>
    <t>Mpumalanga</t>
  </si>
  <si>
    <t>MP</t>
  </si>
  <si>
    <t>North West</t>
  </si>
  <si>
    <t>NW</t>
  </si>
  <si>
    <t>Northern Cape</t>
  </si>
  <si>
    <t>NC</t>
  </si>
  <si>
    <t>Western Cape</t>
  </si>
  <si>
    <t>WC</t>
  </si>
  <si>
    <t>Summary per Metro</t>
  </si>
  <si>
    <t>Buffalo City</t>
  </si>
  <si>
    <t>BUF</t>
  </si>
  <si>
    <t>Cape Town</t>
  </si>
  <si>
    <t>CPT</t>
  </si>
  <si>
    <t>City of Ekurhuleni</t>
  </si>
  <si>
    <t>EKU</t>
  </si>
  <si>
    <t>eThekwini</t>
  </si>
  <si>
    <t>ETH</t>
  </si>
  <si>
    <t>City of Johannesburg</t>
  </si>
  <si>
    <t>JHB</t>
  </si>
  <si>
    <t>Mangaung</t>
  </si>
  <si>
    <t>MAN</t>
  </si>
  <si>
    <t>Nelson Mandela Bay</t>
  </si>
  <si>
    <t>NMA</t>
  </si>
  <si>
    <t>City of Tshwane</t>
  </si>
  <si>
    <t>TSH</t>
  </si>
  <si>
    <t>EASTERN CAPE</t>
  </si>
  <si>
    <t>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</si>
  <si>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</si>
  <si>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</si>
  <si>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</si>
  <si>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</si>
  <si>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</si>
  <si>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</si>
  <si>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</si>
  <si>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</si>
  <si>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</si>
  <si>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</si>
  <si>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</si>
  <si>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</si>
  <si>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</si>
  <si>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</si>
  <si>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</si>
  <si>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</si>
  <si>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</si>
  <si>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</si>
  <si>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</si>
  <si>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</si>
  <si>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</si>
  <si>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</si>
  <si>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</si>
  <si>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</si>
  <si>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</si>
  <si>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</si>
  <si>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</si>
  <si>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</si>
  <si>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</si>
  <si>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</si>
  <si>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</si>
  <si>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</si>
  <si>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</si>
  <si>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</si>
  <si>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</si>
  <si>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</si>
  <si>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</si>
  <si>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</si>
  <si>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</si>
  <si>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</si>
  <si>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</si>
  <si>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</si>
  <si>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</si>
  <si>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</si>
  <si>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</si>
  <si>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</si>
  <si>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</si>
  <si>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</si>
  <si>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</si>
  <si>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</si>
  <si>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</si>
  <si>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</si>
  <si>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</si>
  <si>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</si>
  <si>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</si>
  <si>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</si>
  <si>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</si>
  <si>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</si>
  <si>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</si>
  <si>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</si>
  <si>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</si>
  <si>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</si>
  <si>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</si>
  <si>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</si>
  <si>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</si>
  <si>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</si>
  <si>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</si>
  <si>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</si>
  <si>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</si>
  <si>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</si>
  <si>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</si>
  <si>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</si>
  <si>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</si>
  <si>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</si>
  <si>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</si>
  <si>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</si>
  <si>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</si>
  <si>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</si>
  <si>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</si>
  <si>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</si>
  <si>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</si>
  <si>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</si>
  <si>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</si>
  <si>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</si>
  <si>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FREE STATE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</si>
  <si>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</si>
  <si>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</si>
  <si>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</si>
  <si>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</si>
  <si>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</si>
  <si>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</si>
  <si>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</si>
  <si>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</si>
  <si>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</si>
  <si>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</si>
  <si>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</si>
  <si>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</si>
  <si>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</si>
  <si>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</si>
  <si>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</si>
  <si>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Matjhabeng</t>
  </si>
  <si>
    <t>FS184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</si>
  <si>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</si>
  <si>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</si>
  <si>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</si>
  <si>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</si>
  <si>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</si>
  <si>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</si>
  <si>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</si>
  <si>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</si>
  <si>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</si>
  <si>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</si>
  <si>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</si>
  <si>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</si>
  <si>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</si>
  <si>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</si>
  <si>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</si>
  <si>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</si>
  <si>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</si>
  <si>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</si>
  <si>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</si>
  <si>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</si>
  <si>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</si>
  <si>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</si>
  <si>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</si>
  <si>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</si>
  <si>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</si>
  <si>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</si>
  <si>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</si>
  <si>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</si>
  <si>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</si>
  <si>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</si>
  <si>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</si>
  <si>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</si>
  <si>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GAUTENG</t>
  </si>
  <si>
    <t>Emfuleni</t>
  </si>
  <si>
    <t>GT421</t>
  </si>
  <si>
    <t>Midvaal</t>
  </si>
  <si>
    <t>GT422</t>
  </si>
  <si>
    <t>Lesedi</t>
  </si>
  <si>
    <t>GT423</t>
  </si>
  <si>
    <t>Sedibeng</t>
  </si>
  <si>
    <t>DC42</t>
  </si>
  <si>
    <t>Total Sedibeng</t>
  </si>
  <si>
    <t>Mogale City</t>
  </si>
  <si>
    <t>GT481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</si>
  <si>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</si>
  <si>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</si>
  <si>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</si>
  <si>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</si>
  <si>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</si>
  <si>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</si>
  <si>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</si>
  <si>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</si>
  <si>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KWAZULU-NATAL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</si>
  <si>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</si>
  <si>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</si>
  <si>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</si>
  <si>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</si>
  <si>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</si>
  <si>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</si>
  <si>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</si>
  <si>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</si>
  <si>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</si>
  <si>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</si>
  <si>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</si>
  <si>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</si>
  <si>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</si>
  <si>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</si>
  <si>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</si>
  <si>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</si>
  <si>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</si>
  <si>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</si>
  <si>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</si>
  <si>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Msunduzi</t>
  </si>
  <si>
    <t>KZN225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</si>
  <si>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</si>
  <si>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</si>
  <si>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</si>
  <si>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</si>
  <si>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</si>
  <si>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</si>
  <si>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</si>
  <si>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</si>
  <si>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</si>
  <si>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</si>
  <si>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</si>
  <si>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</si>
  <si>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</si>
  <si>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</si>
  <si>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</si>
  <si>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</si>
  <si>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</si>
  <si>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</si>
  <si>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</si>
  <si>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</si>
  <si>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</si>
  <si>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</si>
  <si>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</si>
  <si>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</si>
  <si>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</si>
  <si>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</si>
  <si>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</si>
  <si>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Newcastle</t>
  </si>
  <si>
    <t>KZN252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</si>
  <si>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</si>
  <si>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</si>
  <si>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</si>
  <si>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</si>
  <si>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</si>
  <si>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</si>
  <si>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</si>
  <si>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</si>
  <si>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</si>
  <si>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</si>
  <si>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</si>
  <si>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</si>
  <si>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</si>
  <si>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</si>
  <si>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</si>
  <si>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</si>
  <si>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</si>
  <si>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</si>
  <si>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</si>
  <si>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</si>
  <si>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</si>
  <si>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</si>
  <si>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</si>
  <si>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</si>
  <si>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</si>
  <si>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</si>
  <si>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</si>
  <si>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</si>
  <si>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</si>
  <si>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</si>
  <si>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</si>
  <si>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</si>
  <si>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</si>
  <si>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uMhlathuze</t>
  </si>
  <si>
    <t>KZN282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</si>
  <si>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</si>
  <si>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</si>
  <si>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</si>
  <si>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</si>
  <si>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</si>
  <si>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</si>
  <si>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</si>
  <si>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</si>
  <si>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</si>
  <si>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</si>
  <si>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</si>
  <si>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</si>
  <si>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</si>
  <si>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</si>
  <si>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</si>
  <si>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</si>
  <si>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</si>
  <si>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</si>
  <si>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</si>
  <si>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</si>
  <si>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</si>
  <si>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</si>
  <si>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</si>
  <si>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</si>
  <si>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</si>
  <si>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</si>
  <si>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</si>
  <si>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</si>
  <si>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</si>
  <si>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</si>
  <si>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</si>
  <si>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</si>
  <si>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LIMPOPO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</si>
  <si>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</si>
  <si>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</si>
  <si>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</si>
  <si>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</si>
  <si>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</si>
  <si>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</si>
  <si>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</si>
  <si>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</si>
  <si>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</si>
  <si>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</si>
  <si>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</si>
  <si>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</si>
  <si>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</si>
  <si>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</si>
  <si>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</si>
  <si>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</si>
  <si>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</si>
  <si>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</si>
  <si>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</si>
  <si>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</si>
  <si>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</si>
  <si>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</si>
  <si>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</si>
  <si>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</si>
  <si>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</si>
  <si>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</si>
  <si>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</si>
  <si>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</si>
  <si>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Polokwane</t>
  </si>
  <si>
    <t>LIM354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</si>
  <si>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</si>
  <si>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</si>
  <si>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</si>
  <si>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</si>
  <si>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</si>
  <si>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</si>
  <si>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</si>
  <si>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</si>
  <si>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</si>
  <si>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</si>
  <si>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</si>
  <si>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</si>
  <si>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</si>
  <si>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</si>
  <si>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</si>
  <si>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</si>
  <si>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</si>
  <si>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</si>
  <si>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</si>
  <si>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</si>
  <si>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</si>
  <si>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</si>
  <si>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</si>
  <si>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</si>
  <si>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</si>
  <si>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</si>
  <si>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</si>
  <si>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</si>
  <si>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</si>
  <si>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</si>
  <si>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MPUMALANGA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</si>
  <si>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</si>
  <si>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</si>
  <si>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</si>
  <si>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</si>
  <si>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</si>
  <si>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</si>
  <si>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</si>
  <si>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</si>
  <si>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</si>
  <si>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</si>
  <si>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</si>
  <si>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</si>
  <si>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Govan Mbeki</t>
  </si>
  <si>
    <t>MP307</t>
  </si>
  <si>
    <t>Gert Sibande</t>
  </si>
  <si>
    <t>DC30</t>
  </si>
  <si>
    <t>Total Gert Sibande</t>
  </si>
  <si>
    <t>Victor Khanye</t>
  </si>
  <si>
    <t>MP311</t>
  </si>
  <si>
    <t>Emalahleni (MP)</t>
  </si>
  <si>
    <t>MP312</t>
  </si>
  <si>
    <t>Steve Tshwete</t>
  </si>
  <si>
    <t>MP313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</si>
  <si>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</si>
  <si>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</si>
  <si>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</si>
  <si>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</si>
  <si>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</si>
  <si>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</si>
  <si>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</si>
  <si>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</si>
  <si>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</si>
  <si>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</si>
  <si>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</si>
  <si>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</si>
  <si>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</si>
  <si>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</si>
  <si>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</si>
  <si>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City of Mbombela</t>
  </si>
  <si>
    <t>MP326</t>
  </si>
  <si>
    <t>Ehlanzeni</t>
  </si>
  <si>
    <t>DC32</t>
  </si>
  <si>
    <t>Total Ehlanzeni</t>
  </si>
  <si>
    <t>Total Mpumalanga</t>
  </si>
  <si>
    <t>NORTHERN CAPE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</si>
  <si>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</si>
  <si>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</si>
  <si>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</si>
  <si>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</si>
  <si>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</si>
  <si>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</si>
  <si>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</si>
  <si>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</si>
  <si>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</si>
  <si>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</si>
  <si>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</si>
  <si>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</si>
  <si>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</si>
  <si>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</si>
  <si>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</si>
  <si>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</si>
  <si>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</si>
  <si>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</si>
  <si>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</si>
  <si>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</si>
  <si>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</si>
  <si>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</si>
  <si>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</si>
  <si>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</si>
  <si>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</si>
  <si>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</si>
  <si>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</si>
  <si>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</si>
  <si>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</si>
  <si>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</si>
  <si>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</si>
  <si>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</si>
  <si>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</si>
  <si>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</si>
  <si>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</si>
  <si>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</si>
  <si>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</si>
  <si>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</si>
  <si>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</si>
  <si>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</si>
  <si>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</si>
  <si>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</si>
  <si>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</si>
  <si>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</si>
  <si>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</si>
  <si>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</si>
  <si>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</si>
  <si>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</si>
  <si>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</si>
  <si>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</si>
  <si>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</si>
  <si>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</si>
  <si>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</si>
  <si>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</si>
  <si>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</si>
  <si>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</si>
  <si>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Sol Plaatje</t>
  </si>
  <si>
    <t>NC091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</si>
  <si>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</si>
  <si>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</si>
  <si>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</si>
  <si>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</si>
  <si>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</si>
  <si>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</si>
  <si>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</si>
  <si>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</si>
  <si>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</si>
  <si>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</si>
  <si>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NORTH WEST</t>
  </si>
  <si>
    <t>Moretele</t>
  </si>
  <si>
    <t>NW371</t>
  </si>
  <si>
    <t>Madibeng</t>
  </si>
  <si>
    <t>NW372</t>
  </si>
  <si>
    <t>Rustenburg</t>
  </si>
  <si>
    <t>NW373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</si>
  <si>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</si>
  <si>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</si>
  <si>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</si>
  <si>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</si>
  <si>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</si>
  <si>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</si>
  <si>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</si>
  <si>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</si>
  <si>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</si>
  <si>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</si>
  <si>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</si>
  <si>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</si>
  <si>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</si>
  <si>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</si>
  <si>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</si>
  <si>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</si>
  <si>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</si>
  <si>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</si>
  <si>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</si>
  <si>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</si>
  <si>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</si>
  <si>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</si>
  <si>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</si>
  <si>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</si>
  <si>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</si>
  <si>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</si>
  <si>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</si>
  <si>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</si>
  <si>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</si>
  <si>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</si>
  <si>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</si>
  <si>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</si>
  <si>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</si>
  <si>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City of Matlosana</t>
  </si>
  <si>
    <t>NW403</t>
  </si>
  <si>
    <t>Maquassi Hills</t>
  </si>
  <si>
    <t>NW404</t>
  </si>
  <si>
    <t>J B Marks</t>
  </si>
  <si>
    <t>NW405</t>
  </si>
  <si>
    <t>Dr Kenneth Kaunda</t>
  </si>
  <si>
    <t>DC40</t>
  </si>
  <si>
    <t>Total Dr Kenneth Kaunda</t>
  </si>
  <si>
    <t>Total North West</t>
  </si>
  <si>
    <t>WESTERN CAPE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</si>
  <si>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</si>
  <si>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</si>
  <si>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</si>
  <si>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</si>
  <si>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</si>
  <si>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</si>
  <si>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</si>
  <si>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</si>
  <si>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</si>
  <si>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</si>
  <si>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</si>
  <si>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</si>
  <si>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</si>
  <si>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</si>
  <si>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</si>
  <si>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Drakenstein</t>
  </si>
  <si>
    <t>WC023</t>
  </si>
  <si>
    <t>Stellenbosch</t>
  </si>
  <si>
    <t>WC024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</si>
  <si>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</si>
  <si>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</si>
  <si>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</si>
  <si>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</si>
  <si>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</si>
  <si>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</si>
  <si>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</si>
  <si>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</si>
  <si>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</si>
  <si>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</si>
  <si>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</si>
  <si>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</si>
  <si>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</si>
  <si>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</si>
  <si>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</si>
  <si>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</si>
  <si>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</si>
  <si>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</si>
  <si>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</si>
  <si>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</si>
  <si>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</si>
  <si>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</si>
  <si>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</si>
  <si>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</si>
  <si>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George</t>
  </si>
  <si>
    <t>WC044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</si>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</sst>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 &quot;?_);_(@_)"/>
    <numFmt numFmtId="165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</font>
    <font>
      <b/>
      <sz val="12"/>
      <color indexed="8"/>
      <name val="ARIAL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name val="Arial"/>
    </font>
    <font>
      <sz val="10"/>
      <name val="Arial Narrow"/>
      <family val="2"/>
    </font>
    <font>
      <sz val="10"/>
      <color indexed="8"/>
      <name val="Arial Narrow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/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horizontal="center" wrapText="1"/>
    </xf>
    <xf numFmtId="0" fontId="9" fillId="0" borderId="2" xfId="0" applyFont="1" applyBorder="1"/>
    <xf numFmtId="0" fontId="9" fillId="0" borderId="9" xfId="0" applyFont="1" applyBorder="1"/>
    <xf numFmtId="164" fontId="9" fillId="0" borderId="20" xfId="0" applyNumberFormat="1" applyFont="1" applyBorder="1"/>
    <xf numFmtId="164" fontId="9" fillId="0" borderId="12" xfId="0" applyNumberFormat="1" applyFont="1" applyBorder="1"/>
    <xf numFmtId="164" fontId="9" fillId="0" borderId="21" xfId="0" applyNumberFormat="1" applyFont="1" applyBorder="1"/>
    <xf numFmtId="164" fontId="9" fillId="0" borderId="22" xfId="0" applyNumberFormat="1" applyFont="1" applyBorder="1"/>
    <xf numFmtId="164" fontId="9" fillId="0" borderId="23" xfId="0" applyNumberFormat="1" applyFont="1" applyBorder="1"/>
    <xf numFmtId="164" fontId="9" fillId="0" borderId="24" xfId="0" applyNumberFormat="1" applyFont="1" applyBorder="1"/>
    <xf numFmtId="0" fontId="9" fillId="0" borderId="8" xfId="0" applyFont="1" applyBorder="1"/>
    <xf numFmtId="0" fontId="9" fillId="0" borderId="7" xfId="0" applyFont="1" applyBorder="1"/>
    <xf numFmtId="0" fontId="6" fillId="0" borderId="7" xfId="0" applyFont="1" applyBorder="1"/>
    <xf numFmtId="0" fontId="9" fillId="0" borderId="13" xfId="0" applyFont="1" applyBorder="1"/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9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26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0" fontId="0" fillId="0" borderId="7" xfId="0" applyBorder="1"/>
    <xf numFmtId="0" fontId="0" fillId="0" borderId="0" xfId="0" applyAlignment="1">
      <alignment horizontal="left" indent="1"/>
    </xf>
    <xf numFmtId="0" fontId="0" fillId="0" borderId="22" xfId="0" applyBorder="1"/>
    <xf numFmtId="0" fontId="0" fillId="0" borderId="23" xfId="0" applyBorder="1"/>
    <xf numFmtId="0" fontId="0" fillId="0" borderId="27" xfId="0" applyBorder="1"/>
    <xf numFmtId="0" fontId="0" fillId="0" borderId="24" xfId="0" applyBorder="1"/>
    <xf numFmtId="0" fontId="2" fillId="0" borderId="7" xfId="0" applyFont="1" applyBorder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1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165" fontId="10" fillId="0" borderId="8" xfId="0" applyNumberFormat="1" applyFont="1" applyBorder="1" applyAlignment="1">
      <alignment horizontal="left" indent="1"/>
    </xf>
    <xf numFmtId="165" fontId="10" fillId="0" borderId="7" xfId="0" applyNumberFormat="1" applyFont="1" applyBorder="1" applyAlignment="1">
      <alignment wrapText="1"/>
    </xf>
    <xf numFmtId="165" fontId="9" fillId="0" borderId="22" xfId="0" applyNumberFormat="1" applyFont="1" applyBorder="1"/>
    <xf numFmtId="165" fontId="9" fillId="0" borderId="23" xfId="0" applyNumberFormat="1" applyFont="1" applyBorder="1"/>
    <xf numFmtId="165" fontId="10" fillId="0" borderId="24" xfId="0" applyNumberFormat="1" applyFont="1" applyBorder="1" applyAlignment="1">
      <alignment wrapText="1"/>
    </xf>
    <xf numFmtId="165" fontId="10" fillId="0" borderId="22" xfId="0" applyNumberFormat="1" applyFont="1" applyBorder="1" applyAlignment="1">
      <alignment wrapText="1"/>
    </xf>
    <xf numFmtId="165" fontId="10" fillId="0" borderId="23" xfId="0" applyNumberFormat="1" applyFont="1" applyBorder="1" applyAlignment="1">
      <alignment wrapText="1"/>
    </xf>
    <xf numFmtId="165" fontId="9" fillId="0" borderId="8" xfId="0" applyNumberFormat="1" applyFont="1" applyBorder="1" applyAlignment="1">
      <alignment horizontal="left" indent="1"/>
    </xf>
    <xf numFmtId="165" fontId="6" fillId="0" borderId="8" xfId="0" applyNumberFormat="1" applyFont="1" applyBorder="1"/>
    <xf numFmtId="165" fontId="6" fillId="0" borderId="7" xfId="0" applyNumberFormat="1" applyFont="1" applyBorder="1"/>
    <xf numFmtId="165" fontId="7" fillId="0" borderId="22" xfId="0" applyNumberFormat="1" applyFont="1" applyBorder="1"/>
    <xf numFmtId="165" fontId="7" fillId="0" borderId="23" xfId="0" applyNumberFormat="1" applyFont="1" applyBorder="1"/>
    <xf numFmtId="165" fontId="6" fillId="0" borderId="24" xfId="0" applyNumberFormat="1" applyFont="1" applyBorder="1"/>
    <xf numFmtId="165" fontId="6" fillId="0" borderId="22" xfId="0" applyNumberFormat="1" applyFont="1" applyBorder="1"/>
    <xf numFmtId="165" fontId="6" fillId="0" borderId="23" xfId="0" applyNumberFormat="1" applyFont="1" applyBorder="1"/>
    <xf numFmtId="165" fontId="9" fillId="0" borderId="14" xfId="0" applyNumberFormat="1" applyFont="1" applyBorder="1"/>
    <xf numFmtId="165" fontId="9" fillId="0" borderId="15" xfId="0" applyNumberFormat="1" applyFont="1" applyBorder="1"/>
    <xf numFmtId="165" fontId="7" fillId="0" borderId="25" xfId="0" applyNumberFormat="1" applyFont="1" applyBorder="1"/>
    <xf numFmtId="165" fontId="7" fillId="0" borderId="18" xfId="0" applyNumberFormat="1" applyFont="1" applyBorder="1"/>
    <xf numFmtId="165" fontId="7" fillId="0" borderId="19" xfId="0" applyNumberFormat="1" applyFont="1" applyBorder="1"/>
    <xf numFmtId="165" fontId="0" fillId="0" borderId="0" xfId="0" applyNumberFormat="1"/>
    <xf numFmtId="165" fontId="1" fillId="0" borderId="0" xfId="0" applyNumberFormat="1" applyFont="1" applyAlignment="1">
      <alignment horizontal="left" wrapText="1" indent="1"/>
    </xf>
    <xf numFmtId="165" fontId="1" fillId="0" borderId="0" xfId="0" applyNumberFormat="1" applyFont="1" applyAlignment="1">
      <alignment horizontal="left" wrapText="1"/>
    </xf>
    <xf numFmtId="165" fontId="1" fillId="0" borderId="22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1" fillId="0" borderId="27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0" borderId="22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26" xfId="0" applyNumberFormat="1" applyFont="1" applyBorder="1" applyAlignment="1">
      <alignment horizontal="left"/>
    </xf>
    <xf numFmtId="165" fontId="3" fillId="0" borderId="26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165" fontId="3" fillId="0" borderId="18" xfId="0" applyNumberFormat="1" applyFont="1" applyBorder="1" applyAlignment="1">
      <alignment horizontal="right"/>
    </xf>
    <xf numFmtId="165" fontId="3" fillId="0" borderId="28" xfId="0" applyNumberFormat="1" applyFont="1" applyBorder="1" applyAlignment="1">
      <alignment horizontal="right"/>
    </xf>
    <xf numFmtId="165" fontId="3" fillId="0" borderId="19" xfId="0" applyNumberFormat="1" applyFont="1" applyBorder="1" applyAlignment="1">
      <alignment horizontal="right"/>
    </xf>
    <xf numFmtId="165" fontId="9" fillId="0" borderId="24" xfId="0" applyNumberFormat="1" applyFont="1" applyBorder="1"/>
    <xf numFmtId="165" fontId="6" fillId="0" borderId="8" xfId="0" applyNumberFormat="1" applyFont="1" applyBorder="1" applyAlignment="1">
      <alignment horizontal="left"/>
    </xf>
    <xf numFmtId="165" fontId="6" fillId="0" borderId="24" xfId="0" applyNumberFormat="1" applyFont="1" applyBorder="1" applyAlignment="1">
      <alignment wrapText="1"/>
    </xf>
    <xf numFmtId="165" fontId="6" fillId="0" borderId="22" xfId="0" applyNumberFormat="1" applyFont="1" applyBorder="1" applyAlignment="1">
      <alignment wrapText="1"/>
    </xf>
    <xf numFmtId="165" fontId="6" fillId="0" borderId="23" xfId="0" applyNumberFormat="1" applyFont="1" applyBorder="1" applyAlignment="1">
      <alignment wrapText="1"/>
    </xf>
    <xf numFmtId="165" fontId="7" fillId="0" borderId="24" xfId="0" applyNumberFormat="1" applyFont="1" applyBorder="1"/>
    <xf numFmtId="165" fontId="10" fillId="0" borderId="14" xfId="0" applyNumberFormat="1" applyFont="1" applyBorder="1" applyAlignment="1">
      <alignment horizontal="left" indent="1"/>
    </xf>
    <xf numFmtId="165" fontId="10" fillId="0" borderId="13" xfId="0" applyNumberFormat="1" applyFont="1" applyBorder="1" applyAlignment="1">
      <alignment wrapText="1"/>
    </xf>
    <xf numFmtId="165" fontId="9" fillId="0" borderId="25" xfId="0" applyNumberFormat="1" applyFont="1" applyBorder="1"/>
    <xf numFmtId="165" fontId="9" fillId="0" borderId="18" xfId="0" applyNumberFormat="1" applyFont="1" applyBorder="1"/>
    <xf numFmtId="165" fontId="10" fillId="0" borderId="19" xfId="0" applyNumberFormat="1" applyFont="1" applyBorder="1" applyAlignment="1">
      <alignment wrapText="1"/>
    </xf>
    <xf numFmtId="165" fontId="10" fillId="0" borderId="25" xfId="0" applyNumberFormat="1" applyFont="1" applyBorder="1" applyAlignment="1">
      <alignment wrapText="1"/>
    </xf>
    <xf numFmtId="165" fontId="10" fillId="0" borderId="18" xfId="0" applyNumberFormat="1" applyFont="1" applyBorder="1" applyAlignment="1">
      <alignment wrapText="1"/>
    </xf>
    <xf numFmtId="165" fontId="9" fillId="0" borderId="19" xfId="0" applyNumberFormat="1" applyFont="1" applyBorder="1"/>
    <xf numFmtId="165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right" wrapText="1"/>
    </xf>
    <xf numFmtId="0" fontId="6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showGridLines="0" tabSelected="1" view="pageBreakPreview" zoomScale="60" zoomScaleNormal="100" workbookViewId="0">
      <selection activeCell="I40" sqref="I40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3" width="15.816406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7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s="6" customFormat="1" ht="16.5" customHeight="1" x14ac:dyDescent="0.3">
      <c r="A3" s="3" t="s">
        <v>0</v>
      </c>
      <c r="B3" s="4" t="s">
        <v>0</v>
      </c>
      <c r="C3" s="5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s="6" customFormat="1" ht="16.5" customHeight="1" x14ac:dyDescent="0.3">
      <c r="A4" s="7" t="s">
        <v>0</v>
      </c>
      <c r="B4" s="8" t="s">
        <v>0</v>
      </c>
      <c r="C4" s="9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s="6" customFormat="1" ht="81.75" customHeight="1" x14ac:dyDescent="0.3">
      <c r="A5" s="10" t="s">
        <v>0</v>
      </c>
      <c r="B5" s="11" t="s">
        <v>6</v>
      </c>
      <c r="C5" s="12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s="6" customFormat="1" ht="13" x14ac:dyDescent="0.3">
      <c r="A6" s="3" t="s">
        <v>0</v>
      </c>
      <c r="B6" s="13"/>
      <c r="C6" s="14"/>
      <c r="D6" s="15"/>
      <c r="E6" s="16"/>
      <c r="F6" s="16"/>
      <c r="G6" s="16"/>
      <c r="H6" s="17"/>
      <c r="I6" s="15"/>
      <c r="J6" s="16"/>
      <c r="K6" s="16"/>
      <c r="L6" s="16"/>
      <c r="M6" s="17"/>
    </row>
    <row r="7" spans="1:13" s="6" customFormat="1" ht="13" x14ac:dyDescent="0.3">
      <c r="A7" s="7" t="s">
        <v>0</v>
      </c>
      <c r="B7" s="8" t="s">
        <v>13</v>
      </c>
      <c r="C7" s="14"/>
      <c r="D7" s="18"/>
      <c r="E7" s="19"/>
      <c r="F7" s="19"/>
      <c r="G7" s="19"/>
      <c r="H7" s="20"/>
      <c r="I7" s="18"/>
      <c r="J7" s="19"/>
      <c r="K7" s="19"/>
      <c r="L7" s="19"/>
      <c r="M7" s="20"/>
    </row>
    <row r="8" spans="1:13" s="6" customFormat="1" ht="13" x14ac:dyDescent="0.3">
      <c r="A8" s="7" t="s">
        <v>0</v>
      </c>
      <c r="B8" s="21"/>
      <c r="C8" s="14"/>
      <c r="D8" s="18"/>
      <c r="E8" s="19"/>
      <c r="F8" s="19"/>
      <c r="G8" s="19"/>
      <c r="H8" s="20"/>
      <c r="I8" s="18"/>
      <c r="J8" s="19"/>
      <c r="K8" s="19"/>
      <c r="L8" s="19"/>
      <c r="M8" s="20"/>
    </row>
    <row r="9" spans="1:13" s="6" customFormat="1" ht="13" x14ac:dyDescent="0.3">
      <c r="A9" s="22" t="s">
        <v>14</v>
      </c>
      <c r="B9" s="50" t="s">
        <v>15</v>
      </c>
      <c r="C9" s="51" t="s">
        <v>16</v>
      </c>
      <c r="D9" s="52">
        <v>595803557</v>
      </c>
      <c r="E9" s="53">
        <v>9848622207</v>
      </c>
      <c r="F9" s="53">
        <v>5207894236</v>
      </c>
      <c r="G9" s="53">
        <v>0</v>
      </c>
      <c r="H9" s="54">
        <v>15652320000</v>
      </c>
      <c r="I9" s="55">
        <v>630905443</v>
      </c>
      <c r="J9" s="56">
        <v>5198570529</v>
      </c>
      <c r="K9" s="53">
        <v>1855367092</v>
      </c>
      <c r="L9" s="56">
        <v>0</v>
      </c>
      <c r="M9" s="54">
        <v>7684843064</v>
      </c>
    </row>
    <row r="10" spans="1:13" s="6" customFormat="1" ht="13" x14ac:dyDescent="0.3">
      <c r="A10" s="22" t="s">
        <v>14</v>
      </c>
      <c r="B10" s="50" t="s">
        <v>17</v>
      </c>
      <c r="C10" s="51" t="s">
        <v>18</v>
      </c>
      <c r="D10" s="52">
        <v>851890055</v>
      </c>
      <c r="E10" s="53">
        <v>3444024332</v>
      </c>
      <c r="F10" s="53">
        <v>963470010</v>
      </c>
      <c r="G10" s="53">
        <v>0</v>
      </c>
      <c r="H10" s="54">
        <v>5259384397</v>
      </c>
      <c r="I10" s="55">
        <v>879586041</v>
      </c>
      <c r="J10" s="56">
        <v>2763731949</v>
      </c>
      <c r="K10" s="53">
        <v>1094885881</v>
      </c>
      <c r="L10" s="56">
        <v>0</v>
      </c>
      <c r="M10" s="54">
        <v>4738203871</v>
      </c>
    </row>
    <row r="11" spans="1:13" s="6" customFormat="1" ht="13" x14ac:dyDescent="0.3">
      <c r="A11" s="22" t="s">
        <v>14</v>
      </c>
      <c r="B11" s="50" t="s">
        <v>19</v>
      </c>
      <c r="C11" s="51" t="s">
        <v>20</v>
      </c>
      <c r="D11" s="52">
        <v>11622608758</v>
      </c>
      <c r="E11" s="53">
        <v>31529571958</v>
      </c>
      <c r="F11" s="53">
        <v>9115644359</v>
      </c>
      <c r="G11" s="53">
        <v>0</v>
      </c>
      <c r="H11" s="54">
        <v>52267825075</v>
      </c>
      <c r="I11" s="55">
        <v>10657141870</v>
      </c>
      <c r="J11" s="56">
        <v>26799902141</v>
      </c>
      <c r="K11" s="53">
        <v>8986865529</v>
      </c>
      <c r="L11" s="56">
        <v>0</v>
      </c>
      <c r="M11" s="54">
        <v>46443909540</v>
      </c>
    </row>
    <row r="12" spans="1:13" s="6" customFormat="1" ht="13" x14ac:dyDescent="0.3">
      <c r="A12" s="22" t="s">
        <v>14</v>
      </c>
      <c r="B12" s="50" t="s">
        <v>21</v>
      </c>
      <c r="C12" s="51" t="s">
        <v>22</v>
      </c>
      <c r="D12" s="52">
        <v>5223674611</v>
      </c>
      <c r="E12" s="53">
        <v>13055414915</v>
      </c>
      <c r="F12" s="53">
        <v>2687787382</v>
      </c>
      <c r="G12" s="53">
        <v>0</v>
      </c>
      <c r="H12" s="54">
        <v>20966876908</v>
      </c>
      <c r="I12" s="55">
        <v>4729733663</v>
      </c>
      <c r="J12" s="56">
        <v>11437297726</v>
      </c>
      <c r="K12" s="53">
        <v>2568612366</v>
      </c>
      <c r="L12" s="56">
        <v>0</v>
      </c>
      <c r="M12" s="54">
        <v>18735643755</v>
      </c>
    </row>
    <row r="13" spans="1:13" s="6" customFormat="1" ht="13" x14ac:dyDescent="0.3">
      <c r="A13" s="22" t="s">
        <v>14</v>
      </c>
      <c r="B13" s="50" t="s">
        <v>23</v>
      </c>
      <c r="C13" s="51" t="s">
        <v>24</v>
      </c>
      <c r="D13" s="52">
        <v>731453924</v>
      </c>
      <c r="E13" s="53">
        <v>1774685811</v>
      </c>
      <c r="F13" s="53">
        <v>1289704435</v>
      </c>
      <c r="G13" s="53">
        <v>0</v>
      </c>
      <c r="H13" s="54">
        <v>3795844170</v>
      </c>
      <c r="I13" s="55">
        <v>686178656</v>
      </c>
      <c r="J13" s="56">
        <v>1847671870</v>
      </c>
      <c r="K13" s="53">
        <v>740139962</v>
      </c>
      <c r="L13" s="56">
        <v>0</v>
      </c>
      <c r="M13" s="54">
        <v>3273990488</v>
      </c>
    </row>
    <row r="14" spans="1:13" s="6" customFormat="1" ht="13" x14ac:dyDescent="0.3">
      <c r="A14" s="22" t="s">
        <v>14</v>
      </c>
      <c r="B14" s="50" t="s">
        <v>25</v>
      </c>
      <c r="C14" s="51" t="s">
        <v>26</v>
      </c>
      <c r="D14" s="52">
        <v>1287108679</v>
      </c>
      <c r="E14" s="53">
        <v>2784482232</v>
      </c>
      <c r="F14" s="53">
        <v>1124732309</v>
      </c>
      <c r="G14" s="53">
        <v>0</v>
      </c>
      <c r="H14" s="54">
        <v>5196323220</v>
      </c>
      <c r="I14" s="55">
        <v>1245298162</v>
      </c>
      <c r="J14" s="56">
        <v>2530005543</v>
      </c>
      <c r="K14" s="53">
        <v>1134507529</v>
      </c>
      <c r="L14" s="56">
        <v>0</v>
      </c>
      <c r="M14" s="54">
        <v>4909811234</v>
      </c>
    </row>
    <row r="15" spans="1:13" s="6" customFormat="1" ht="13" x14ac:dyDescent="0.3">
      <c r="A15" s="22" t="s">
        <v>14</v>
      </c>
      <c r="B15" s="50" t="s">
        <v>27</v>
      </c>
      <c r="C15" s="51" t="s">
        <v>28</v>
      </c>
      <c r="D15" s="52">
        <v>582391221</v>
      </c>
      <c r="E15" s="53">
        <v>2318232632</v>
      </c>
      <c r="F15" s="53">
        <v>997190748</v>
      </c>
      <c r="G15" s="53">
        <v>0</v>
      </c>
      <c r="H15" s="54">
        <v>3897814601</v>
      </c>
      <c r="I15" s="55">
        <v>661031464</v>
      </c>
      <c r="J15" s="56">
        <v>2004447528</v>
      </c>
      <c r="K15" s="53">
        <v>1530796932</v>
      </c>
      <c r="L15" s="56">
        <v>0</v>
      </c>
      <c r="M15" s="54">
        <v>4196275924</v>
      </c>
    </row>
    <row r="16" spans="1:13" s="6" customFormat="1" ht="13" x14ac:dyDescent="0.3">
      <c r="A16" s="22" t="s">
        <v>14</v>
      </c>
      <c r="B16" s="50" t="s">
        <v>29</v>
      </c>
      <c r="C16" s="51" t="s">
        <v>30</v>
      </c>
      <c r="D16" s="52">
        <v>286311832</v>
      </c>
      <c r="E16" s="53">
        <v>1291257210</v>
      </c>
      <c r="F16" s="53">
        <v>409342546</v>
      </c>
      <c r="G16" s="53">
        <v>0</v>
      </c>
      <c r="H16" s="54">
        <v>1986911588</v>
      </c>
      <c r="I16" s="55">
        <v>292490945</v>
      </c>
      <c r="J16" s="56">
        <v>975838365</v>
      </c>
      <c r="K16" s="53">
        <v>389322498</v>
      </c>
      <c r="L16" s="56">
        <v>0</v>
      </c>
      <c r="M16" s="54">
        <v>1657651808</v>
      </c>
    </row>
    <row r="17" spans="1:13" s="6" customFormat="1" ht="13" x14ac:dyDescent="0.3">
      <c r="A17" s="22" t="s">
        <v>14</v>
      </c>
      <c r="B17" s="57" t="s">
        <v>31</v>
      </c>
      <c r="C17" s="51" t="s">
        <v>32</v>
      </c>
      <c r="D17" s="52">
        <v>4603659602</v>
      </c>
      <c r="E17" s="53">
        <v>13025701321</v>
      </c>
      <c r="F17" s="53">
        <v>5882276172</v>
      </c>
      <c r="G17" s="53">
        <v>0</v>
      </c>
      <c r="H17" s="54">
        <v>23511637095</v>
      </c>
      <c r="I17" s="55">
        <v>4197332142</v>
      </c>
      <c r="J17" s="56">
        <v>13972218512</v>
      </c>
      <c r="K17" s="53">
        <v>5113863249</v>
      </c>
      <c r="L17" s="56">
        <v>0</v>
      </c>
      <c r="M17" s="54">
        <v>23283413903</v>
      </c>
    </row>
    <row r="18" spans="1:13" s="6" customFormat="1" ht="13" x14ac:dyDescent="0.3">
      <c r="A18" s="23" t="s">
        <v>0</v>
      </c>
      <c r="B18" s="58" t="s">
        <v>614</v>
      </c>
      <c r="C18" s="59" t="s">
        <v>0</v>
      </c>
      <c r="D18" s="60">
        <f t="shared" ref="D18:M18" si="0">SUM(D9:D17)</f>
        <v>25784902239</v>
      </c>
      <c r="E18" s="61">
        <f t="shared" si="0"/>
        <v>79071992618</v>
      </c>
      <c r="F18" s="61">
        <f t="shared" si="0"/>
        <v>27678042197</v>
      </c>
      <c r="G18" s="61">
        <f t="shared" si="0"/>
        <v>0</v>
      </c>
      <c r="H18" s="62">
        <f t="shared" si="0"/>
        <v>132534937054</v>
      </c>
      <c r="I18" s="63">
        <f t="shared" si="0"/>
        <v>23979698386</v>
      </c>
      <c r="J18" s="64">
        <f t="shared" si="0"/>
        <v>67529684163</v>
      </c>
      <c r="K18" s="61">
        <f t="shared" si="0"/>
        <v>23414361038</v>
      </c>
      <c r="L18" s="64">
        <f t="shared" si="0"/>
        <v>0</v>
      </c>
      <c r="M18" s="62">
        <f t="shared" si="0"/>
        <v>114923743587</v>
      </c>
    </row>
    <row r="19" spans="1:13" s="6" customFormat="1" ht="12.75" customHeight="1" x14ac:dyDescent="0.3">
      <c r="A19" s="24"/>
      <c r="B19" s="65"/>
      <c r="C19" s="66"/>
      <c r="D19" s="67"/>
      <c r="E19" s="68"/>
      <c r="F19" s="68"/>
      <c r="G19" s="68"/>
      <c r="H19" s="69"/>
      <c r="I19" s="67"/>
      <c r="J19" s="68"/>
      <c r="K19" s="68"/>
      <c r="L19" s="68"/>
      <c r="M19" s="69"/>
    </row>
    <row r="20" spans="1:13" s="6" customFormat="1" ht="13" x14ac:dyDescent="0.3"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</row>
    <row r="21" spans="1:13" x14ac:dyDescent="0.25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13" x14ac:dyDescent="0.25"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  <row r="23" spans="1:13" x14ac:dyDescent="0.25"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</row>
    <row r="24" spans="1:13" x14ac:dyDescent="0.25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</row>
    <row r="25" spans="1:13" x14ac:dyDescent="0.25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x14ac:dyDescent="0.25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</row>
    <row r="28" spans="1:13" x14ac:dyDescent="0.25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x14ac:dyDescent="0.25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 x14ac:dyDescent="0.25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 x14ac:dyDescent="0.25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 x14ac:dyDescent="0.25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x14ac:dyDescent="0.25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x14ac:dyDescent="0.25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2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2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2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2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2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7">
    <mergeCell ref="B20:M20"/>
    <mergeCell ref="B1:M1"/>
    <mergeCell ref="D3:H3"/>
    <mergeCell ref="I3:M3"/>
    <mergeCell ref="D4:F4"/>
    <mergeCell ref="I4:K4"/>
    <mergeCell ref="B2:M2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75" orientation="landscape" r:id="rId1"/>
  <rowBreaks count="1" manualBreakCount="1">
    <brk id="2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3" width="15.5429687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7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6.5" customHeight="1" x14ac:dyDescent="0.3">
      <c r="A3" s="3" t="s">
        <v>0</v>
      </c>
      <c r="B3" s="4" t="s">
        <v>0</v>
      </c>
      <c r="C3" s="5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s="6" customFormat="1" ht="16.5" customHeight="1" x14ac:dyDescent="0.3">
      <c r="A4" s="7" t="s">
        <v>0</v>
      </c>
      <c r="B4" s="8" t="s">
        <v>0</v>
      </c>
      <c r="C4" s="9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s="6" customFormat="1" ht="81.75" customHeight="1" x14ac:dyDescent="0.3">
      <c r="A5" s="10" t="s">
        <v>0</v>
      </c>
      <c r="B5" s="11" t="s">
        <v>6</v>
      </c>
      <c r="C5" s="12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s="6" customFormat="1" ht="13" x14ac:dyDescent="0.3">
      <c r="A6" s="3" t="s">
        <v>0</v>
      </c>
      <c r="B6" s="13"/>
      <c r="C6" s="14"/>
      <c r="D6" s="15"/>
      <c r="E6" s="16"/>
      <c r="F6" s="16"/>
      <c r="G6" s="16"/>
      <c r="H6" s="17"/>
      <c r="I6" s="15"/>
      <c r="J6" s="16"/>
      <c r="K6" s="16"/>
      <c r="L6" s="16"/>
      <c r="M6" s="17"/>
    </row>
    <row r="7" spans="1:13" s="6" customFormat="1" ht="13" x14ac:dyDescent="0.3">
      <c r="A7" s="7" t="s">
        <v>0</v>
      </c>
      <c r="B7" s="8" t="s">
        <v>33</v>
      </c>
      <c r="C7" s="14"/>
      <c r="D7" s="18"/>
      <c r="E7" s="19"/>
      <c r="F7" s="19"/>
      <c r="G7" s="19"/>
      <c r="H7" s="20"/>
      <c r="I7" s="18"/>
      <c r="J7" s="19"/>
      <c r="K7" s="19"/>
      <c r="L7" s="19"/>
      <c r="M7" s="20"/>
    </row>
    <row r="8" spans="1:13" s="6" customFormat="1" ht="13" x14ac:dyDescent="0.3">
      <c r="A8" s="7" t="s">
        <v>0</v>
      </c>
      <c r="B8" s="21"/>
      <c r="C8" s="14"/>
      <c r="D8" s="18"/>
      <c r="E8" s="19"/>
      <c r="F8" s="19"/>
      <c r="G8" s="19"/>
      <c r="H8" s="20"/>
      <c r="I8" s="18"/>
      <c r="J8" s="19"/>
      <c r="K8" s="19"/>
      <c r="L8" s="19"/>
      <c r="M8" s="20"/>
    </row>
    <row r="9" spans="1:13" s="6" customFormat="1" ht="13" x14ac:dyDescent="0.3">
      <c r="A9" s="22" t="s">
        <v>14</v>
      </c>
      <c r="B9" s="50" t="s">
        <v>34</v>
      </c>
      <c r="C9" s="51" t="s">
        <v>35</v>
      </c>
      <c r="D9" s="52">
        <v>495242721</v>
      </c>
      <c r="E9" s="53">
        <v>1336756132</v>
      </c>
      <c r="F9" s="53">
        <v>317414886</v>
      </c>
      <c r="G9" s="53">
        <v>0</v>
      </c>
      <c r="H9" s="54">
        <v>2149413739</v>
      </c>
      <c r="I9" s="55">
        <v>486945733</v>
      </c>
      <c r="J9" s="56">
        <v>1243090773</v>
      </c>
      <c r="K9" s="53">
        <v>268039982</v>
      </c>
      <c r="L9" s="56">
        <v>0</v>
      </c>
      <c r="M9" s="89">
        <v>1998076488</v>
      </c>
    </row>
    <row r="10" spans="1:13" s="6" customFormat="1" ht="13" x14ac:dyDescent="0.3">
      <c r="A10" s="22" t="s">
        <v>14</v>
      </c>
      <c r="B10" s="50" t="s">
        <v>36</v>
      </c>
      <c r="C10" s="51" t="s">
        <v>37</v>
      </c>
      <c r="D10" s="52">
        <v>3493466215</v>
      </c>
      <c r="E10" s="53">
        <v>8598094291</v>
      </c>
      <c r="F10" s="53">
        <v>4307402503</v>
      </c>
      <c r="G10" s="53">
        <v>0</v>
      </c>
      <c r="H10" s="54">
        <v>16398963009</v>
      </c>
      <c r="I10" s="55">
        <v>3213165914</v>
      </c>
      <c r="J10" s="56">
        <v>10008286797</v>
      </c>
      <c r="K10" s="53">
        <v>3457780751</v>
      </c>
      <c r="L10" s="56">
        <v>0</v>
      </c>
      <c r="M10" s="89">
        <v>16679233462</v>
      </c>
    </row>
    <row r="11" spans="1:13" s="6" customFormat="1" ht="13" x14ac:dyDescent="0.3">
      <c r="A11" s="22" t="s">
        <v>14</v>
      </c>
      <c r="B11" s="50" t="s">
        <v>38</v>
      </c>
      <c r="C11" s="51" t="s">
        <v>39</v>
      </c>
      <c r="D11" s="52">
        <v>2701919602</v>
      </c>
      <c r="E11" s="53">
        <v>9902641627</v>
      </c>
      <c r="F11" s="53">
        <v>1484394444</v>
      </c>
      <c r="G11" s="53">
        <v>0</v>
      </c>
      <c r="H11" s="54">
        <v>14088955673</v>
      </c>
      <c r="I11" s="55">
        <v>2229866993</v>
      </c>
      <c r="J11" s="56">
        <v>8069435837</v>
      </c>
      <c r="K11" s="53">
        <v>1138612679</v>
      </c>
      <c r="L11" s="56">
        <v>0</v>
      </c>
      <c r="M11" s="89">
        <v>11437915509</v>
      </c>
    </row>
    <row r="12" spans="1:13" s="6" customFormat="1" ht="13" x14ac:dyDescent="0.3">
      <c r="A12" s="22" t="s">
        <v>14</v>
      </c>
      <c r="B12" s="50" t="s">
        <v>40</v>
      </c>
      <c r="C12" s="51" t="s">
        <v>41</v>
      </c>
      <c r="D12" s="52">
        <v>3481885008</v>
      </c>
      <c r="E12" s="53">
        <v>8392795466</v>
      </c>
      <c r="F12" s="53">
        <v>1080658645</v>
      </c>
      <c r="G12" s="53">
        <v>0</v>
      </c>
      <c r="H12" s="54">
        <v>12955339119</v>
      </c>
      <c r="I12" s="55">
        <v>3246963875</v>
      </c>
      <c r="J12" s="56">
        <v>7588769150</v>
      </c>
      <c r="K12" s="53">
        <v>1166310130</v>
      </c>
      <c r="L12" s="56">
        <v>0</v>
      </c>
      <c r="M12" s="89">
        <v>12002043155</v>
      </c>
    </row>
    <row r="13" spans="1:13" s="6" customFormat="1" ht="13" x14ac:dyDescent="0.3">
      <c r="A13" s="22" t="s">
        <v>14</v>
      </c>
      <c r="B13" s="50" t="s">
        <v>42</v>
      </c>
      <c r="C13" s="51" t="s">
        <v>43</v>
      </c>
      <c r="D13" s="52">
        <v>4822553463</v>
      </c>
      <c r="E13" s="53">
        <v>11779579553</v>
      </c>
      <c r="F13" s="53">
        <v>5057597856</v>
      </c>
      <c r="G13" s="53">
        <v>0</v>
      </c>
      <c r="H13" s="54">
        <v>21659730872</v>
      </c>
      <c r="I13" s="55">
        <v>4545676196</v>
      </c>
      <c r="J13" s="56">
        <v>10329188545</v>
      </c>
      <c r="K13" s="53">
        <v>6055277081</v>
      </c>
      <c r="L13" s="56">
        <v>0</v>
      </c>
      <c r="M13" s="89">
        <v>20930141822</v>
      </c>
    </row>
    <row r="14" spans="1:13" s="6" customFormat="1" ht="13" x14ac:dyDescent="0.3">
      <c r="A14" s="22" t="s">
        <v>14</v>
      </c>
      <c r="B14" s="50" t="s">
        <v>44</v>
      </c>
      <c r="C14" s="51" t="s">
        <v>45</v>
      </c>
      <c r="D14" s="52">
        <v>444231515</v>
      </c>
      <c r="E14" s="53">
        <v>1606684444</v>
      </c>
      <c r="F14" s="53">
        <v>371350117</v>
      </c>
      <c r="G14" s="53">
        <v>0</v>
      </c>
      <c r="H14" s="54">
        <v>2422266076</v>
      </c>
      <c r="I14" s="55">
        <v>507268144</v>
      </c>
      <c r="J14" s="56">
        <v>1307966821</v>
      </c>
      <c r="K14" s="53">
        <v>328323979</v>
      </c>
      <c r="L14" s="56">
        <v>0</v>
      </c>
      <c r="M14" s="89">
        <v>2143558944</v>
      </c>
    </row>
    <row r="15" spans="1:13" s="6" customFormat="1" ht="13" x14ac:dyDescent="0.3">
      <c r="A15" s="22" t="s">
        <v>14</v>
      </c>
      <c r="B15" s="50" t="s">
        <v>46</v>
      </c>
      <c r="C15" s="51" t="s">
        <v>47</v>
      </c>
      <c r="D15" s="52">
        <v>-110339362</v>
      </c>
      <c r="E15" s="53">
        <v>7344246627</v>
      </c>
      <c r="F15" s="53">
        <v>3906428092</v>
      </c>
      <c r="G15" s="53">
        <v>0</v>
      </c>
      <c r="H15" s="54">
        <v>11140335357</v>
      </c>
      <c r="I15" s="55">
        <v>-36450591</v>
      </c>
      <c r="J15" s="56">
        <v>2414961118</v>
      </c>
      <c r="K15" s="53">
        <v>687896838</v>
      </c>
      <c r="L15" s="56">
        <v>0</v>
      </c>
      <c r="M15" s="89">
        <v>3066407365</v>
      </c>
    </row>
    <row r="16" spans="1:13" s="6" customFormat="1" ht="13" x14ac:dyDescent="0.3">
      <c r="A16" s="22" t="s">
        <v>14</v>
      </c>
      <c r="B16" s="50" t="s">
        <v>48</v>
      </c>
      <c r="C16" s="51" t="s">
        <v>49</v>
      </c>
      <c r="D16" s="52">
        <v>2870691770</v>
      </c>
      <c r="E16" s="53">
        <v>6333316515</v>
      </c>
      <c r="F16" s="53">
        <v>2049883199</v>
      </c>
      <c r="G16" s="53">
        <v>0</v>
      </c>
      <c r="H16" s="54">
        <v>11253891484</v>
      </c>
      <c r="I16" s="55">
        <v>2613571447</v>
      </c>
      <c r="J16" s="56">
        <v>5904410924</v>
      </c>
      <c r="K16" s="53">
        <v>1266679353</v>
      </c>
      <c r="L16" s="56">
        <v>0</v>
      </c>
      <c r="M16" s="89">
        <v>9784661724</v>
      </c>
    </row>
    <row r="17" spans="1:13" s="6" customFormat="1" ht="13" x14ac:dyDescent="0.3">
      <c r="A17" s="22" t="s">
        <v>0</v>
      </c>
      <c r="B17" s="90" t="s">
        <v>52</v>
      </c>
      <c r="C17" s="51" t="s">
        <v>0</v>
      </c>
      <c r="D17" s="60">
        <f t="shared" ref="D17:M17" si="0">SUM(D9:D16)</f>
        <v>18199650932</v>
      </c>
      <c r="E17" s="61">
        <f t="shared" si="0"/>
        <v>55294114655</v>
      </c>
      <c r="F17" s="61">
        <f t="shared" si="0"/>
        <v>18575129742</v>
      </c>
      <c r="G17" s="61">
        <f t="shared" si="0"/>
        <v>0</v>
      </c>
      <c r="H17" s="91">
        <f t="shared" si="0"/>
        <v>92068895329</v>
      </c>
      <c r="I17" s="92">
        <f t="shared" si="0"/>
        <v>16807007711</v>
      </c>
      <c r="J17" s="93">
        <f t="shared" si="0"/>
        <v>46866109965</v>
      </c>
      <c r="K17" s="61">
        <f t="shared" si="0"/>
        <v>14368920793</v>
      </c>
      <c r="L17" s="93">
        <f t="shared" si="0"/>
        <v>0</v>
      </c>
      <c r="M17" s="94">
        <f t="shared" si="0"/>
        <v>78042038469</v>
      </c>
    </row>
    <row r="18" spans="1:13" s="6" customFormat="1" ht="13" x14ac:dyDescent="0.3">
      <c r="A18" s="24"/>
      <c r="B18" s="95"/>
      <c r="C18" s="96"/>
      <c r="D18" s="97"/>
      <c r="E18" s="98"/>
      <c r="F18" s="98"/>
      <c r="G18" s="98"/>
      <c r="H18" s="99"/>
      <c r="I18" s="100"/>
      <c r="J18" s="101"/>
      <c r="K18" s="98"/>
      <c r="L18" s="101"/>
      <c r="M18" s="102"/>
    </row>
    <row r="19" spans="1:13" x14ac:dyDescent="0.25"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</row>
    <row r="20" spans="1:13" x14ac:dyDescent="0.25"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</row>
    <row r="21" spans="1:13" x14ac:dyDescent="0.25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1:13" x14ac:dyDescent="0.25"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  <row r="23" spans="1:13" x14ac:dyDescent="0.25"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</row>
    <row r="24" spans="1:13" x14ac:dyDescent="0.25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</row>
    <row r="25" spans="1:13" x14ac:dyDescent="0.25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x14ac:dyDescent="0.25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</row>
    <row r="28" spans="1:13" x14ac:dyDescent="0.25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x14ac:dyDescent="0.25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 x14ac:dyDescent="0.25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 x14ac:dyDescent="0.25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 x14ac:dyDescent="0.25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x14ac:dyDescent="0.25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x14ac:dyDescent="0.25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2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2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2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2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2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7">
    <mergeCell ref="B19:M19"/>
    <mergeCell ref="B1:M1"/>
    <mergeCell ref="D3:H3"/>
    <mergeCell ref="I3:M3"/>
    <mergeCell ref="D4:F4"/>
    <mergeCell ref="I4:K4"/>
    <mergeCell ref="B2:M2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60" orientation="landscape" r:id="rId1"/>
  <rowBreaks count="1" manualBreakCount="1">
    <brk id="18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6.906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50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51</v>
      </c>
      <c r="B9" s="71" t="s">
        <v>34</v>
      </c>
      <c r="C9" s="72" t="s">
        <v>35</v>
      </c>
      <c r="D9" s="73">
        <v>495242721</v>
      </c>
      <c r="E9" s="74">
        <v>1336756132</v>
      </c>
      <c r="F9" s="74">
        <v>317414886</v>
      </c>
      <c r="G9" s="74">
        <v>0</v>
      </c>
      <c r="H9" s="75">
        <v>2149413739</v>
      </c>
      <c r="I9" s="73">
        <v>486945733</v>
      </c>
      <c r="J9" s="74">
        <v>1243090773</v>
      </c>
      <c r="K9" s="74">
        <v>268039982</v>
      </c>
      <c r="L9" s="74">
        <v>0</v>
      </c>
      <c r="M9" s="76">
        <v>1998076488</v>
      </c>
    </row>
    <row r="10" spans="1:13" ht="13" x14ac:dyDescent="0.3">
      <c r="A10" s="47" t="s">
        <v>51</v>
      </c>
      <c r="B10" s="71" t="s">
        <v>46</v>
      </c>
      <c r="C10" s="72" t="s">
        <v>47</v>
      </c>
      <c r="D10" s="73">
        <v>-110339362</v>
      </c>
      <c r="E10" s="74">
        <v>7344246627</v>
      </c>
      <c r="F10" s="74">
        <v>3906428092</v>
      </c>
      <c r="G10" s="74">
        <v>0</v>
      </c>
      <c r="H10" s="75">
        <v>11140335357</v>
      </c>
      <c r="I10" s="73">
        <v>-36450591</v>
      </c>
      <c r="J10" s="74">
        <v>2414961118</v>
      </c>
      <c r="K10" s="74">
        <v>687896838</v>
      </c>
      <c r="L10" s="74">
        <v>0</v>
      </c>
      <c r="M10" s="76">
        <v>3066407365</v>
      </c>
    </row>
    <row r="11" spans="1:13" ht="14" x14ac:dyDescent="0.3">
      <c r="A11" s="48" t="s">
        <v>0</v>
      </c>
      <c r="B11" s="77" t="s">
        <v>52</v>
      </c>
      <c r="C11" s="78" t="s">
        <v>0</v>
      </c>
      <c r="D11" s="79">
        <f t="shared" ref="D11:M11" si="0">SUM(D9:D10)</f>
        <v>384903359</v>
      </c>
      <c r="E11" s="80">
        <f t="shared" si="0"/>
        <v>8681002759</v>
      </c>
      <c r="F11" s="80">
        <f t="shared" si="0"/>
        <v>4223842978</v>
      </c>
      <c r="G11" s="80">
        <f t="shared" si="0"/>
        <v>0</v>
      </c>
      <c r="H11" s="81">
        <f t="shared" si="0"/>
        <v>13289749096</v>
      </c>
      <c r="I11" s="79">
        <f t="shared" si="0"/>
        <v>450495142</v>
      </c>
      <c r="J11" s="80">
        <f t="shared" si="0"/>
        <v>3658051891</v>
      </c>
      <c r="K11" s="80">
        <f t="shared" si="0"/>
        <v>955936820</v>
      </c>
      <c r="L11" s="80">
        <f t="shared" si="0"/>
        <v>0</v>
      </c>
      <c r="M11" s="82">
        <f t="shared" si="0"/>
        <v>5064483853</v>
      </c>
    </row>
    <row r="12" spans="1:13" ht="13" x14ac:dyDescent="0.3">
      <c r="A12" s="47" t="s">
        <v>53</v>
      </c>
      <c r="B12" s="71" t="s">
        <v>54</v>
      </c>
      <c r="C12" s="72" t="s">
        <v>55</v>
      </c>
      <c r="D12" s="73">
        <v>-1168</v>
      </c>
      <c r="E12" s="74">
        <v>58600682</v>
      </c>
      <c r="F12" s="74">
        <v>17445180</v>
      </c>
      <c r="G12" s="74">
        <v>0</v>
      </c>
      <c r="H12" s="75">
        <v>76044694</v>
      </c>
      <c r="I12" s="73">
        <v>175906</v>
      </c>
      <c r="J12" s="74">
        <v>48909283</v>
      </c>
      <c r="K12" s="74">
        <v>10604925</v>
      </c>
      <c r="L12" s="74">
        <v>0</v>
      </c>
      <c r="M12" s="76">
        <v>59690114</v>
      </c>
    </row>
    <row r="13" spans="1:13" ht="13" x14ac:dyDescent="0.3">
      <c r="A13" s="47" t="s">
        <v>53</v>
      </c>
      <c r="B13" s="71" t="s">
        <v>56</v>
      </c>
      <c r="C13" s="72" t="s">
        <v>57</v>
      </c>
      <c r="D13" s="73">
        <v>2429585</v>
      </c>
      <c r="E13" s="74">
        <v>41368735</v>
      </c>
      <c r="F13" s="74">
        <v>12032426</v>
      </c>
      <c r="G13" s="74">
        <v>0</v>
      </c>
      <c r="H13" s="75">
        <v>55830746</v>
      </c>
      <c r="I13" s="73">
        <v>-7073531</v>
      </c>
      <c r="J13" s="74">
        <v>35370457</v>
      </c>
      <c r="K13" s="74">
        <v>6079547</v>
      </c>
      <c r="L13" s="74">
        <v>0</v>
      </c>
      <c r="M13" s="76">
        <v>34376473</v>
      </c>
    </row>
    <row r="14" spans="1:13" ht="13" x14ac:dyDescent="0.3">
      <c r="A14" s="47" t="s">
        <v>53</v>
      </c>
      <c r="B14" s="71" t="s">
        <v>58</v>
      </c>
      <c r="C14" s="72" t="s">
        <v>59</v>
      </c>
      <c r="D14" s="73">
        <v>20999173</v>
      </c>
      <c r="E14" s="74">
        <v>100604883</v>
      </c>
      <c r="F14" s="74">
        <v>31924572</v>
      </c>
      <c r="G14" s="74">
        <v>0</v>
      </c>
      <c r="H14" s="75">
        <v>153528628</v>
      </c>
      <c r="I14" s="73">
        <v>22330103</v>
      </c>
      <c r="J14" s="74">
        <v>110801655</v>
      </c>
      <c r="K14" s="74">
        <v>319775</v>
      </c>
      <c r="L14" s="74">
        <v>0</v>
      </c>
      <c r="M14" s="76">
        <v>133451533</v>
      </c>
    </row>
    <row r="15" spans="1:13" ht="13" x14ac:dyDescent="0.3">
      <c r="A15" s="47" t="s">
        <v>53</v>
      </c>
      <c r="B15" s="71" t="s">
        <v>60</v>
      </c>
      <c r="C15" s="72" t="s">
        <v>61</v>
      </c>
      <c r="D15" s="73">
        <v>42559177</v>
      </c>
      <c r="E15" s="74">
        <v>71803385</v>
      </c>
      <c r="F15" s="74">
        <v>16546316</v>
      </c>
      <c r="G15" s="74">
        <v>0</v>
      </c>
      <c r="H15" s="75">
        <v>130908878</v>
      </c>
      <c r="I15" s="73">
        <v>41284655</v>
      </c>
      <c r="J15" s="74">
        <v>58751446</v>
      </c>
      <c r="K15" s="74">
        <v>42180617</v>
      </c>
      <c r="L15" s="74">
        <v>0</v>
      </c>
      <c r="M15" s="76">
        <v>142216718</v>
      </c>
    </row>
    <row r="16" spans="1:13" ht="13" x14ac:dyDescent="0.3">
      <c r="A16" s="47" t="s">
        <v>53</v>
      </c>
      <c r="B16" s="71" t="s">
        <v>62</v>
      </c>
      <c r="C16" s="72" t="s">
        <v>63</v>
      </c>
      <c r="D16" s="73">
        <v>12309558</v>
      </c>
      <c r="E16" s="74">
        <v>16702235</v>
      </c>
      <c r="F16" s="74">
        <v>13142137</v>
      </c>
      <c r="G16" s="74">
        <v>0</v>
      </c>
      <c r="H16" s="75">
        <v>42153930</v>
      </c>
      <c r="I16" s="73">
        <v>10647397</v>
      </c>
      <c r="J16" s="74">
        <v>23136656</v>
      </c>
      <c r="K16" s="74">
        <v>5022048</v>
      </c>
      <c r="L16" s="74">
        <v>0</v>
      </c>
      <c r="M16" s="76">
        <v>38806101</v>
      </c>
    </row>
    <row r="17" spans="1:13" ht="13" x14ac:dyDescent="0.3">
      <c r="A17" s="47" t="s">
        <v>53</v>
      </c>
      <c r="B17" s="71" t="s">
        <v>64</v>
      </c>
      <c r="C17" s="72" t="s">
        <v>65</v>
      </c>
      <c r="D17" s="73">
        <v>81467708</v>
      </c>
      <c r="E17" s="74">
        <v>153258655</v>
      </c>
      <c r="F17" s="74">
        <v>56807470</v>
      </c>
      <c r="G17" s="74">
        <v>0</v>
      </c>
      <c r="H17" s="75">
        <v>291533833</v>
      </c>
      <c r="I17" s="73">
        <v>61498294</v>
      </c>
      <c r="J17" s="74">
        <v>155029593</v>
      </c>
      <c r="K17" s="74">
        <v>25085868</v>
      </c>
      <c r="L17" s="74">
        <v>0</v>
      </c>
      <c r="M17" s="76">
        <v>241613755</v>
      </c>
    </row>
    <row r="18" spans="1:13" ht="13" x14ac:dyDescent="0.3">
      <c r="A18" s="47" t="s">
        <v>53</v>
      </c>
      <c r="B18" s="71" t="s">
        <v>66</v>
      </c>
      <c r="C18" s="72" t="s">
        <v>67</v>
      </c>
      <c r="D18" s="73">
        <v>-1118</v>
      </c>
      <c r="E18" s="74">
        <v>11236060</v>
      </c>
      <c r="F18" s="74">
        <v>19994408</v>
      </c>
      <c r="G18" s="74">
        <v>0</v>
      </c>
      <c r="H18" s="75">
        <v>31229350</v>
      </c>
      <c r="I18" s="73">
        <v>-7142</v>
      </c>
      <c r="J18" s="74">
        <v>12219922</v>
      </c>
      <c r="K18" s="74">
        <v>22033774</v>
      </c>
      <c r="L18" s="74">
        <v>0</v>
      </c>
      <c r="M18" s="76">
        <v>34246554</v>
      </c>
    </row>
    <row r="19" spans="1:13" ht="13" x14ac:dyDescent="0.3">
      <c r="A19" s="47" t="s">
        <v>68</v>
      </c>
      <c r="B19" s="71" t="s">
        <v>69</v>
      </c>
      <c r="C19" s="72" t="s">
        <v>70</v>
      </c>
      <c r="D19" s="73">
        <v>0</v>
      </c>
      <c r="E19" s="74">
        <v>0</v>
      </c>
      <c r="F19" s="74">
        <v>26819979</v>
      </c>
      <c r="G19" s="74">
        <v>0</v>
      </c>
      <c r="H19" s="75">
        <v>26819979</v>
      </c>
      <c r="I19" s="73">
        <v>0</v>
      </c>
      <c r="J19" s="74">
        <v>0</v>
      </c>
      <c r="K19" s="74">
        <v>71197688</v>
      </c>
      <c r="L19" s="74">
        <v>0</v>
      </c>
      <c r="M19" s="76">
        <v>71197688</v>
      </c>
    </row>
    <row r="20" spans="1:13" ht="14" x14ac:dyDescent="0.3">
      <c r="A20" s="48" t="s">
        <v>0</v>
      </c>
      <c r="B20" s="77" t="s">
        <v>71</v>
      </c>
      <c r="C20" s="78" t="s">
        <v>0</v>
      </c>
      <c r="D20" s="79">
        <f t="shared" ref="D20:M20" si="1">SUM(D12:D19)</f>
        <v>159762915</v>
      </c>
      <c r="E20" s="80">
        <f t="shared" si="1"/>
        <v>453574635</v>
      </c>
      <c r="F20" s="80">
        <f t="shared" si="1"/>
        <v>194712488</v>
      </c>
      <c r="G20" s="80">
        <f t="shared" si="1"/>
        <v>0</v>
      </c>
      <c r="H20" s="81">
        <f t="shared" si="1"/>
        <v>808050038</v>
      </c>
      <c r="I20" s="79">
        <f t="shared" si="1"/>
        <v>128855682</v>
      </c>
      <c r="J20" s="80">
        <f t="shared" si="1"/>
        <v>444219012</v>
      </c>
      <c r="K20" s="80">
        <f t="shared" si="1"/>
        <v>182524242</v>
      </c>
      <c r="L20" s="80">
        <f t="shared" si="1"/>
        <v>0</v>
      </c>
      <c r="M20" s="82">
        <f t="shared" si="1"/>
        <v>755598936</v>
      </c>
    </row>
    <row r="21" spans="1:13" ht="13" x14ac:dyDescent="0.3">
      <c r="A21" s="47" t="s">
        <v>53</v>
      </c>
      <c r="B21" s="71" t="s">
        <v>72</v>
      </c>
      <c r="C21" s="72" t="s">
        <v>73</v>
      </c>
      <c r="D21" s="73">
        <v>1206714</v>
      </c>
      <c r="E21" s="74">
        <v>972882</v>
      </c>
      <c r="F21" s="74">
        <v>30837597</v>
      </c>
      <c r="G21" s="74">
        <v>0</v>
      </c>
      <c r="H21" s="75">
        <v>33017193</v>
      </c>
      <c r="I21" s="73">
        <v>1250058</v>
      </c>
      <c r="J21" s="74">
        <v>636688</v>
      </c>
      <c r="K21" s="74">
        <v>24579688</v>
      </c>
      <c r="L21" s="74">
        <v>0</v>
      </c>
      <c r="M21" s="76">
        <v>26466434</v>
      </c>
    </row>
    <row r="22" spans="1:13" ht="13" x14ac:dyDescent="0.3">
      <c r="A22" s="47" t="s">
        <v>53</v>
      </c>
      <c r="B22" s="71" t="s">
        <v>74</v>
      </c>
      <c r="C22" s="72" t="s">
        <v>75</v>
      </c>
      <c r="D22" s="73">
        <v>9788817</v>
      </c>
      <c r="E22" s="74">
        <v>4407302</v>
      </c>
      <c r="F22" s="74">
        <v>17831996</v>
      </c>
      <c r="G22" s="74">
        <v>0</v>
      </c>
      <c r="H22" s="75">
        <v>32028115</v>
      </c>
      <c r="I22" s="73">
        <v>-249767</v>
      </c>
      <c r="J22" s="74">
        <v>4626409</v>
      </c>
      <c r="K22" s="74">
        <v>23392817</v>
      </c>
      <c r="L22" s="74">
        <v>0</v>
      </c>
      <c r="M22" s="76">
        <v>27769459</v>
      </c>
    </row>
    <row r="23" spans="1:13" ht="13" x14ac:dyDescent="0.3">
      <c r="A23" s="47" t="s">
        <v>53</v>
      </c>
      <c r="B23" s="71" t="s">
        <v>76</v>
      </c>
      <c r="C23" s="72" t="s">
        <v>77</v>
      </c>
      <c r="D23" s="73">
        <v>10837407</v>
      </c>
      <c r="E23" s="74">
        <v>5441118</v>
      </c>
      <c r="F23" s="74">
        <v>6974924</v>
      </c>
      <c r="G23" s="74">
        <v>0</v>
      </c>
      <c r="H23" s="75">
        <v>23253449</v>
      </c>
      <c r="I23" s="73">
        <v>6783934</v>
      </c>
      <c r="J23" s="74">
        <v>4483626</v>
      </c>
      <c r="K23" s="74">
        <v>4823741</v>
      </c>
      <c r="L23" s="74">
        <v>0</v>
      </c>
      <c r="M23" s="76">
        <v>16091301</v>
      </c>
    </row>
    <row r="24" spans="1:13" ht="13" x14ac:dyDescent="0.3">
      <c r="A24" s="47" t="s">
        <v>53</v>
      </c>
      <c r="B24" s="71" t="s">
        <v>78</v>
      </c>
      <c r="C24" s="72" t="s">
        <v>79</v>
      </c>
      <c r="D24" s="73">
        <v>5536281</v>
      </c>
      <c r="E24" s="74">
        <v>18595979</v>
      </c>
      <c r="F24" s="74">
        <v>9229403</v>
      </c>
      <c r="G24" s="74">
        <v>0</v>
      </c>
      <c r="H24" s="75">
        <v>33361663</v>
      </c>
      <c r="I24" s="73">
        <v>6979105</v>
      </c>
      <c r="J24" s="74">
        <v>17201835</v>
      </c>
      <c r="K24" s="74">
        <v>8314678</v>
      </c>
      <c r="L24" s="74">
        <v>0</v>
      </c>
      <c r="M24" s="76">
        <v>32495618</v>
      </c>
    </row>
    <row r="25" spans="1:13" ht="13" x14ac:dyDescent="0.3">
      <c r="A25" s="47" t="s">
        <v>53</v>
      </c>
      <c r="B25" s="71" t="s">
        <v>80</v>
      </c>
      <c r="C25" s="72" t="s">
        <v>81</v>
      </c>
      <c r="D25" s="73">
        <v>1439605</v>
      </c>
      <c r="E25" s="74">
        <v>443797</v>
      </c>
      <c r="F25" s="74">
        <v>6439964</v>
      </c>
      <c r="G25" s="74">
        <v>0</v>
      </c>
      <c r="H25" s="75">
        <v>8323366</v>
      </c>
      <c r="I25" s="73">
        <v>1368008</v>
      </c>
      <c r="J25" s="74">
        <v>450149</v>
      </c>
      <c r="K25" s="74">
        <v>6362948</v>
      </c>
      <c r="L25" s="74">
        <v>0</v>
      </c>
      <c r="M25" s="76">
        <v>8181105</v>
      </c>
    </row>
    <row r="26" spans="1:13" ht="13" x14ac:dyDescent="0.3">
      <c r="A26" s="47" t="s">
        <v>53</v>
      </c>
      <c r="B26" s="71" t="s">
        <v>82</v>
      </c>
      <c r="C26" s="72" t="s">
        <v>83</v>
      </c>
      <c r="D26" s="73">
        <v>11970540</v>
      </c>
      <c r="E26" s="74">
        <v>-30834418</v>
      </c>
      <c r="F26" s="74">
        <v>128705513</v>
      </c>
      <c r="G26" s="74">
        <v>0</v>
      </c>
      <c r="H26" s="75">
        <v>109841635</v>
      </c>
      <c r="I26" s="73">
        <v>12216406</v>
      </c>
      <c r="J26" s="74">
        <v>75436600</v>
      </c>
      <c r="K26" s="74">
        <v>20801111</v>
      </c>
      <c r="L26" s="74">
        <v>0</v>
      </c>
      <c r="M26" s="76">
        <v>108454117</v>
      </c>
    </row>
    <row r="27" spans="1:13" ht="13" x14ac:dyDescent="0.3">
      <c r="A27" s="47" t="s">
        <v>68</v>
      </c>
      <c r="B27" s="71" t="s">
        <v>84</v>
      </c>
      <c r="C27" s="72" t="s">
        <v>85</v>
      </c>
      <c r="D27" s="73">
        <v>0</v>
      </c>
      <c r="E27" s="74">
        <v>9589068</v>
      </c>
      <c r="F27" s="74">
        <v>73374396</v>
      </c>
      <c r="G27" s="74">
        <v>0</v>
      </c>
      <c r="H27" s="75">
        <v>82963464</v>
      </c>
      <c r="I27" s="73">
        <v>0</v>
      </c>
      <c r="J27" s="74">
        <v>186558883</v>
      </c>
      <c r="K27" s="74">
        <v>48824828</v>
      </c>
      <c r="L27" s="74">
        <v>0</v>
      </c>
      <c r="M27" s="76">
        <v>235383711</v>
      </c>
    </row>
    <row r="28" spans="1:13" ht="14" x14ac:dyDescent="0.3">
      <c r="A28" s="48" t="s">
        <v>0</v>
      </c>
      <c r="B28" s="77" t="s">
        <v>86</v>
      </c>
      <c r="C28" s="78" t="s">
        <v>0</v>
      </c>
      <c r="D28" s="79">
        <f t="shared" ref="D28:M28" si="2">SUM(D21:D27)</f>
        <v>40779364</v>
      </c>
      <c r="E28" s="80">
        <f t="shared" si="2"/>
        <v>8615728</v>
      </c>
      <c r="F28" s="80">
        <f t="shared" si="2"/>
        <v>273393793</v>
      </c>
      <c r="G28" s="80">
        <f t="shared" si="2"/>
        <v>0</v>
      </c>
      <c r="H28" s="81">
        <f t="shared" si="2"/>
        <v>322788885</v>
      </c>
      <c r="I28" s="79">
        <f t="shared" si="2"/>
        <v>28347744</v>
      </c>
      <c r="J28" s="80">
        <f t="shared" si="2"/>
        <v>289394190</v>
      </c>
      <c r="K28" s="80">
        <f t="shared" si="2"/>
        <v>137099811</v>
      </c>
      <c r="L28" s="80">
        <f t="shared" si="2"/>
        <v>0</v>
      </c>
      <c r="M28" s="82">
        <f t="shared" si="2"/>
        <v>454841745</v>
      </c>
    </row>
    <row r="29" spans="1:13" ht="13" x14ac:dyDescent="0.3">
      <c r="A29" s="47" t="s">
        <v>53</v>
      </c>
      <c r="B29" s="71" t="s">
        <v>87</v>
      </c>
      <c r="C29" s="72" t="s">
        <v>88</v>
      </c>
      <c r="D29" s="73">
        <v>-227350</v>
      </c>
      <c r="E29" s="74">
        <v>44814088</v>
      </c>
      <c r="F29" s="74">
        <v>11654755</v>
      </c>
      <c r="G29" s="74">
        <v>0</v>
      </c>
      <c r="H29" s="75">
        <v>56241493</v>
      </c>
      <c r="I29" s="73">
        <v>-139176</v>
      </c>
      <c r="J29" s="74">
        <v>32747590</v>
      </c>
      <c r="K29" s="74">
        <v>6524634</v>
      </c>
      <c r="L29" s="74">
        <v>0</v>
      </c>
      <c r="M29" s="76">
        <v>39133048</v>
      </c>
    </row>
    <row r="30" spans="1:13" ht="13" x14ac:dyDescent="0.3">
      <c r="A30" s="47" t="s">
        <v>53</v>
      </c>
      <c r="B30" s="71" t="s">
        <v>89</v>
      </c>
      <c r="C30" s="72" t="s">
        <v>90</v>
      </c>
      <c r="D30" s="73">
        <v>1665078</v>
      </c>
      <c r="E30" s="74">
        <v>394924</v>
      </c>
      <c r="F30" s="74">
        <v>15172191</v>
      </c>
      <c r="G30" s="74">
        <v>0</v>
      </c>
      <c r="H30" s="75">
        <v>17232193</v>
      </c>
      <c r="I30" s="73">
        <v>2713635</v>
      </c>
      <c r="J30" s="74">
        <v>379861</v>
      </c>
      <c r="K30" s="74">
        <v>19176054</v>
      </c>
      <c r="L30" s="74">
        <v>0</v>
      </c>
      <c r="M30" s="76">
        <v>22269550</v>
      </c>
    </row>
    <row r="31" spans="1:13" ht="13" x14ac:dyDescent="0.3">
      <c r="A31" s="47" t="s">
        <v>53</v>
      </c>
      <c r="B31" s="71" t="s">
        <v>91</v>
      </c>
      <c r="C31" s="72" t="s">
        <v>92</v>
      </c>
      <c r="D31" s="73">
        <v>2573299</v>
      </c>
      <c r="E31" s="74">
        <v>8801792</v>
      </c>
      <c r="F31" s="74">
        <v>13890642</v>
      </c>
      <c r="G31" s="74">
        <v>0</v>
      </c>
      <c r="H31" s="75">
        <v>25265733</v>
      </c>
      <c r="I31" s="73">
        <v>1218073</v>
      </c>
      <c r="J31" s="74">
        <v>6712346</v>
      </c>
      <c r="K31" s="74">
        <v>17340437</v>
      </c>
      <c r="L31" s="74">
        <v>0</v>
      </c>
      <c r="M31" s="76">
        <v>25270856</v>
      </c>
    </row>
    <row r="32" spans="1:13" ht="13" x14ac:dyDescent="0.3">
      <c r="A32" s="47" t="s">
        <v>53</v>
      </c>
      <c r="B32" s="71" t="s">
        <v>93</v>
      </c>
      <c r="C32" s="72" t="s">
        <v>94</v>
      </c>
      <c r="D32" s="73">
        <v>0</v>
      </c>
      <c r="E32" s="74">
        <v>213857</v>
      </c>
      <c r="F32" s="74">
        <v>2943313</v>
      </c>
      <c r="G32" s="74">
        <v>0</v>
      </c>
      <c r="H32" s="75">
        <v>3157170</v>
      </c>
      <c r="I32" s="73">
        <v>-3738</v>
      </c>
      <c r="J32" s="74">
        <v>308481</v>
      </c>
      <c r="K32" s="74">
        <v>16456438</v>
      </c>
      <c r="L32" s="74">
        <v>0</v>
      </c>
      <c r="M32" s="76">
        <v>16761181</v>
      </c>
    </row>
    <row r="33" spans="1:13" ht="13" x14ac:dyDescent="0.3">
      <c r="A33" s="47" t="s">
        <v>53</v>
      </c>
      <c r="B33" s="71" t="s">
        <v>95</v>
      </c>
      <c r="C33" s="72" t="s">
        <v>96</v>
      </c>
      <c r="D33" s="73">
        <v>1918323</v>
      </c>
      <c r="E33" s="74">
        <v>6368546</v>
      </c>
      <c r="F33" s="74">
        <v>6804117</v>
      </c>
      <c r="G33" s="74">
        <v>0</v>
      </c>
      <c r="H33" s="75">
        <v>15090986</v>
      </c>
      <c r="I33" s="73">
        <v>1792814</v>
      </c>
      <c r="J33" s="74">
        <v>8177860</v>
      </c>
      <c r="K33" s="74">
        <v>12921665</v>
      </c>
      <c r="L33" s="74">
        <v>0</v>
      </c>
      <c r="M33" s="76">
        <v>22892339</v>
      </c>
    </row>
    <row r="34" spans="1:13" ht="13" x14ac:dyDescent="0.3">
      <c r="A34" s="47" t="s">
        <v>53</v>
      </c>
      <c r="B34" s="71" t="s">
        <v>97</v>
      </c>
      <c r="C34" s="72" t="s">
        <v>98</v>
      </c>
      <c r="D34" s="73">
        <v>-30888432</v>
      </c>
      <c r="E34" s="74">
        <v>103835436</v>
      </c>
      <c r="F34" s="74">
        <v>45174841</v>
      </c>
      <c r="G34" s="74">
        <v>0</v>
      </c>
      <c r="H34" s="75">
        <v>118121845</v>
      </c>
      <c r="I34" s="73">
        <v>-8454251</v>
      </c>
      <c r="J34" s="74">
        <v>94470967</v>
      </c>
      <c r="K34" s="74">
        <v>63300502</v>
      </c>
      <c r="L34" s="74">
        <v>0</v>
      </c>
      <c r="M34" s="76">
        <v>149317218</v>
      </c>
    </row>
    <row r="35" spans="1:13" ht="13" x14ac:dyDescent="0.3">
      <c r="A35" s="47" t="s">
        <v>68</v>
      </c>
      <c r="B35" s="71" t="s">
        <v>99</v>
      </c>
      <c r="C35" s="72" t="s">
        <v>100</v>
      </c>
      <c r="D35" s="73">
        <v>0</v>
      </c>
      <c r="E35" s="74">
        <v>69935753</v>
      </c>
      <c r="F35" s="74">
        <v>41784986</v>
      </c>
      <c r="G35" s="74">
        <v>0</v>
      </c>
      <c r="H35" s="75">
        <v>111720739</v>
      </c>
      <c r="I35" s="73">
        <v>0</v>
      </c>
      <c r="J35" s="74">
        <v>90811592</v>
      </c>
      <c r="K35" s="74">
        <v>74144282</v>
      </c>
      <c r="L35" s="74">
        <v>0</v>
      </c>
      <c r="M35" s="76">
        <v>164955874</v>
      </c>
    </row>
    <row r="36" spans="1:13" ht="14" x14ac:dyDescent="0.3">
      <c r="A36" s="48" t="s">
        <v>0</v>
      </c>
      <c r="B36" s="77" t="s">
        <v>101</v>
      </c>
      <c r="C36" s="78" t="s">
        <v>0</v>
      </c>
      <c r="D36" s="79">
        <f t="shared" ref="D36:M36" si="3">SUM(D29:D35)</f>
        <v>-24959082</v>
      </c>
      <c r="E36" s="80">
        <f t="shared" si="3"/>
        <v>234364396</v>
      </c>
      <c r="F36" s="80">
        <f t="shared" si="3"/>
        <v>137424845</v>
      </c>
      <c r="G36" s="80">
        <f t="shared" si="3"/>
        <v>0</v>
      </c>
      <c r="H36" s="81">
        <f t="shared" si="3"/>
        <v>346830159</v>
      </c>
      <c r="I36" s="79">
        <f t="shared" si="3"/>
        <v>-2872643</v>
      </c>
      <c r="J36" s="80">
        <f t="shared" si="3"/>
        <v>233608697</v>
      </c>
      <c r="K36" s="80">
        <f t="shared" si="3"/>
        <v>209864012</v>
      </c>
      <c r="L36" s="80">
        <f t="shared" si="3"/>
        <v>0</v>
      </c>
      <c r="M36" s="82">
        <f t="shared" si="3"/>
        <v>440600066</v>
      </c>
    </row>
    <row r="37" spans="1:13" ht="13" x14ac:dyDescent="0.3">
      <c r="A37" s="47" t="s">
        <v>53</v>
      </c>
      <c r="B37" s="71" t="s">
        <v>102</v>
      </c>
      <c r="C37" s="72" t="s">
        <v>103</v>
      </c>
      <c r="D37" s="73">
        <v>5098885</v>
      </c>
      <c r="E37" s="74">
        <v>17961195</v>
      </c>
      <c r="F37" s="74">
        <v>8387095</v>
      </c>
      <c r="G37" s="74">
        <v>0</v>
      </c>
      <c r="H37" s="75">
        <v>31447175</v>
      </c>
      <c r="I37" s="73">
        <v>4910556</v>
      </c>
      <c r="J37" s="74">
        <v>15464997</v>
      </c>
      <c r="K37" s="74">
        <v>12962158</v>
      </c>
      <c r="L37" s="74">
        <v>0</v>
      </c>
      <c r="M37" s="76">
        <v>33337711</v>
      </c>
    </row>
    <row r="38" spans="1:13" ht="13" x14ac:dyDescent="0.3">
      <c r="A38" s="47" t="s">
        <v>53</v>
      </c>
      <c r="B38" s="71" t="s">
        <v>104</v>
      </c>
      <c r="C38" s="72" t="s">
        <v>105</v>
      </c>
      <c r="D38" s="73">
        <v>2273567</v>
      </c>
      <c r="E38" s="74">
        <v>19883614</v>
      </c>
      <c r="F38" s="74">
        <v>24383550</v>
      </c>
      <c r="G38" s="74">
        <v>0</v>
      </c>
      <c r="H38" s="75">
        <v>46540731</v>
      </c>
      <c r="I38" s="73">
        <v>1577990</v>
      </c>
      <c r="J38" s="74">
        <v>19293724</v>
      </c>
      <c r="K38" s="74">
        <v>19984632</v>
      </c>
      <c r="L38" s="74">
        <v>0</v>
      </c>
      <c r="M38" s="76">
        <v>40856346</v>
      </c>
    </row>
    <row r="39" spans="1:13" ht="13" x14ac:dyDescent="0.3">
      <c r="A39" s="47" t="s">
        <v>53</v>
      </c>
      <c r="B39" s="71" t="s">
        <v>106</v>
      </c>
      <c r="C39" s="72" t="s">
        <v>107</v>
      </c>
      <c r="D39" s="73">
        <v>9255382</v>
      </c>
      <c r="E39" s="74">
        <v>48002272</v>
      </c>
      <c r="F39" s="74">
        <v>10292093</v>
      </c>
      <c r="G39" s="74">
        <v>0</v>
      </c>
      <c r="H39" s="75">
        <v>67549747</v>
      </c>
      <c r="I39" s="73">
        <v>10560058</v>
      </c>
      <c r="J39" s="74">
        <v>51738605</v>
      </c>
      <c r="K39" s="74">
        <v>14881700</v>
      </c>
      <c r="L39" s="74">
        <v>0</v>
      </c>
      <c r="M39" s="76">
        <v>77180363</v>
      </c>
    </row>
    <row r="40" spans="1:13" ht="13" x14ac:dyDescent="0.3">
      <c r="A40" s="47" t="s">
        <v>68</v>
      </c>
      <c r="B40" s="71" t="s">
        <v>108</v>
      </c>
      <c r="C40" s="72" t="s">
        <v>109</v>
      </c>
      <c r="D40" s="73">
        <v>0</v>
      </c>
      <c r="E40" s="74">
        <v>91015977</v>
      </c>
      <c r="F40" s="74">
        <v>45248913</v>
      </c>
      <c r="G40" s="74">
        <v>0</v>
      </c>
      <c r="H40" s="75">
        <v>136264890</v>
      </c>
      <c r="I40" s="73">
        <v>0</v>
      </c>
      <c r="J40" s="74">
        <v>190549956</v>
      </c>
      <c r="K40" s="74">
        <v>52097289</v>
      </c>
      <c r="L40" s="74">
        <v>0</v>
      </c>
      <c r="M40" s="76">
        <v>242647245</v>
      </c>
    </row>
    <row r="41" spans="1:13" ht="14" x14ac:dyDescent="0.3">
      <c r="A41" s="48" t="s">
        <v>0</v>
      </c>
      <c r="B41" s="77" t="s">
        <v>110</v>
      </c>
      <c r="C41" s="78" t="s">
        <v>0</v>
      </c>
      <c r="D41" s="79">
        <f t="shared" ref="D41:M41" si="4">SUM(D37:D40)</f>
        <v>16627834</v>
      </c>
      <c r="E41" s="80">
        <f t="shared" si="4"/>
        <v>176863058</v>
      </c>
      <c r="F41" s="80">
        <f t="shared" si="4"/>
        <v>88311651</v>
      </c>
      <c r="G41" s="80">
        <f t="shared" si="4"/>
        <v>0</v>
      </c>
      <c r="H41" s="81">
        <f t="shared" si="4"/>
        <v>281802543</v>
      </c>
      <c r="I41" s="79">
        <f t="shared" si="4"/>
        <v>17048604</v>
      </c>
      <c r="J41" s="80">
        <f t="shared" si="4"/>
        <v>277047282</v>
      </c>
      <c r="K41" s="80">
        <f t="shared" si="4"/>
        <v>99925779</v>
      </c>
      <c r="L41" s="80">
        <f t="shared" si="4"/>
        <v>0</v>
      </c>
      <c r="M41" s="82">
        <f t="shared" si="4"/>
        <v>394021665</v>
      </c>
    </row>
    <row r="42" spans="1:13" ht="13" x14ac:dyDescent="0.3">
      <c r="A42" s="47" t="s">
        <v>53</v>
      </c>
      <c r="B42" s="71" t="s">
        <v>111</v>
      </c>
      <c r="C42" s="72" t="s">
        <v>112</v>
      </c>
      <c r="D42" s="73">
        <v>14032863</v>
      </c>
      <c r="E42" s="74">
        <v>363591</v>
      </c>
      <c r="F42" s="74">
        <v>36372009</v>
      </c>
      <c r="G42" s="74">
        <v>0</v>
      </c>
      <c r="H42" s="75">
        <v>50768463</v>
      </c>
      <c r="I42" s="73">
        <v>5898660</v>
      </c>
      <c r="J42" s="74">
        <v>346999</v>
      </c>
      <c r="K42" s="74">
        <v>22560301</v>
      </c>
      <c r="L42" s="74">
        <v>0</v>
      </c>
      <c r="M42" s="76">
        <v>28805960</v>
      </c>
    </row>
    <row r="43" spans="1:13" ht="13" x14ac:dyDescent="0.3">
      <c r="A43" s="47" t="s">
        <v>53</v>
      </c>
      <c r="B43" s="71" t="s">
        <v>113</v>
      </c>
      <c r="C43" s="72" t="s">
        <v>114</v>
      </c>
      <c r="D43" s="73">
        <v>67438</v>
      </c>
      <c r="E43" s="74">
        <v>297791</v>
      </c>
      <c r="F43" s="74">
        <v>6466261</v>
      </c>
      <c r="G43" s="74">
        <v>0</v>
      </c>
      <c r="H43" s="75">
        <v>6831490</v>
      </c>
      <c r="I43" s="73">
        <v>488</v>
      </c>
      <c r="J43" s="74">
        <v>301439</v>
      </c>
      <c r="K43" s="74">
        <v>47034624</v>
      </c>
      <c r="L43" s="74">
        <v>0</v>
      </c>
      <c r="M43" s="76">
        <v>47336551</v>
      </c>
    </row>
    <row r="44" spans="1:13" ht="13" x14ac:dyDescent="0.3">
      <c r="A44" s="47" t="s">
        <v>53</v>
      </c>
      <c r="B44" s="71" t="s">
        <v>115</v>
      </c>
      <c r="C44" s="72" t="s">
        <v>116</v>
      </c>
      <c r="D44" s="73">
        <v>0</v>
      </c>
      <c r="E44" s="74">
        <v>199004</v>
      </c>
      <c r="F44" s="74">
        <v>42347799</v>
      </c>
      <c r="G44" s="74">
        <v>0</v>
      </c>
      <c r="H44" s="75">
        <v>42546803</v>
      </c>
      <c r="I44" s="73">
        <v>0</v>
      </c>
      <c r="J44" s="74">
        <v>121298</v>
      </c>
      <c r="K44" s="74">
        <v>33364723</v>
      </c>
      <c r="L44" s="74">
        <v>0</v>
      </c>
      <c r="M44" s="76">
        <v>33486021</v>
      </c>
    </row>
    <row r="45" spans="1:13" ht="13" x14ac:dyDescent="0.3">
      <c r="A45" s="47" t="s">
        <v>53</v>
      </c>
      <c r="B45" s="71" t="s">
        <v>117</v>
      </c>
      <c r="C45" s="72" t="s">
        <v>118</v>
      </c>
      <c r="D45" s="73">
        <v>0</v>
      </c>
      <c r="E45" s="74">
        <v>1053900</v>
      </c>
      <c r="F45" s="74">
        <v>4741950</v>
      </c>
      <c r="G45" s="74">
        <v>0</v>
      </c>
      <c r="H45" s="75">
        <v>5795850</v>
      </c>
      <c r="I45" s="73">
        <v>0</v>
      </c>
      <c r="J45" s="74">
        <v>1012707</v>
      </c>
      <c r="K45" s="74">
        <v>4645613</v>
      </c>
      <c r="L45" s="74">
        <v>0</v>
      </c>
      <c r="M45" s="76">
        <v>5658320</v>
      </c>
    </row>
    <row r="46" spans="1:13" ht="13" x14ac:dyDescent="0.3">
      <c r="A46" s="47" t="s">
        <v>53</v>
      </c>
      <c r="B46" s="71" t="s">
        <v>119</v>
      </c>
      <c r="C46" s="72" t="s">
        <v>120</v>
      </c>
      <c r="D46" s="73">
        <v>-4147019</v>
      </c>
      <c r="E46" s="74">
        <v>125540678</v>
      </c>
      <c r="F46" s="74">
        <v>50328763</v>
      </c>
      <c r="G46" s="74">
        <v>0</v>
      </c>
      <c r="H46" s="75">
        <v>171722422</v>
      </c>
      <c r="I46" s="73">
        <v>-8086300</v>
      </c>
      <c r="J46" s="74">
        <v>163684939</v>
      </c>
      <c r="K46" s="74">
        <v>33255886</v>
      </c>
      <c r="L46" s="74">
        <v>0</v>
      </c>
      <c r="M46" s="76">
        <v>188854525</v>
      </c>
    </row>
    <row r="47" spans="1:13" ht="13" x14ac:dyDescent="0.3">
      <c r="A47" s="47" t="s">
        <v>68</v>
      </c>
      <c r="B47" s="71" t="s">
        <v>121</v>
      </c>
      <c r="C47" s="72" t="s">
        <v>122</v>
      </c>
      <c r="D47" s="73">
        <v>0</v>
      </c>
      <c r="E47" s="74">
        <v>95831726</v>
      </c>
      <c r="F47" s="74">
        <v>56391035</v>
      </c>
      <c r="G47" s="74">
        <v>0</v>
      </c>
      <c r="H47" s="75">
        <v>152222761</v>
      </c>
      <c r="I47" s="73">
        <v>0</v>
      </c>
      <c r="J47" s="74">
        <v>79146868</v>
      </c>
      <c r="K47" s="74">
        <v>42276996</v>
      </c>
      <c r="L47" s="74">
        <v>0</v>
      </c>
      <c r="M47" s="76">
        <v>121423864</v>
      </c>
    </row>
    <row r="48" spans="1:13" ht="14" x14ac:dyDescent="0.3">
      <c r="A48" s="48" t="s">
        <v>0</v>
      </c>
      <c r="B48" s="77" t="s">
        <v>123</v>
      </c>
      <c r="C48" s="78" t="s">
        <v>0</v>
      </c>
      <c r="D48" s="79">
        <f t="shared" ref="D48:M48" si="5">SUM(D42:D47)</f>
        <v>9953282</v>
      </c>
      <c r="E48" s="80">
        <f t="shared" si="5"/>
        <v>223286690</v>
      </c>
      <c r="F48" s="80">
        <f t="shared" si="5"/>
        <v>196647817</v>
      </c>
      <c r="G48" s="80">
        <f t="shared" si="5"/>
        <v>0</v>
      </c>
      <c r="H48" s="81">
        <f t="shared" si="5"/>
        <v>429887789</v>
      </c>
      <c r="I48" s="79">
        <f t="shared" si="5"/>
        <v>-2187152</v>
      </c>
      <c r="J48" s="80">
        <f t="shared" si="5"/>
        <v>244614250</v>
      </c>
      <c r="K48" s="80">
        <f t="shared" si="5"/>
        <v>183138143</v>
      </c>
      <c r="L48" s="80">
        <f t="shared" si="5"/>
        <v>0</v>
      </c>
      <c r="M48" s="82">
        <f t="shared" si="5"/>
        <v>425565241</v>
      </c>
    </row>
    <row r="49" spans="1:13" ht="13" x14ac:dyDescent="0.3">
      <c r="A49" s="47" t="s">
        <v>53</v>
      </c>
      <c r="B49" s="71" t="s">
        <v>124</v>
      </c>
      <c r="C49" s="72" t="s">
        <v>125</v>
      </c>
      <c r="D49" s="73">
        <v>2015542</v>
      </c>
      <c r="E49" s="74">
        <v>24559419</v>
      </c>
      <c r="F49" s="74">
        <v>13989829</v>
      </c>
      <c r="G49" s="74">
        <v>0</v>
      </c>
      <c r="H49" s="75">
        <v>40564790</v>
      </c>
      <c r="I49" s="73">
        <v>1461431</v>
      </c>
      <c r="J49" s="74">
        <v>23240330</v>
      </c>
      <c r="K49" s="74">
        <v>11524489</v>
      </c>
      <c r="L49" s="74">
        <v>0</v>
      </c>
      <c r="M49" s="76">
        <v>36226250</v>
      </c>
    </row>
    <row r="50" spans="1:13" ht="13" x14ac:dyDescent="0.3">
      <c r="A50" s="47" t="s">
        <v>53</v>
      </c>
      <c r="B50" s="71" t="s">
        <v>126</v>
      </c>
      <c r="C50" s="72" t="s">
        <v>127</v>
      </c>
      <c r="D50" s="73">
        <v>2913225</v>
      </c>
      <c r="E50" s="74">
        <v>90246</v>
      </c>
      <c r="F50" s="74">
        <v>16051292</v>
      </c>
      <c r="G50" s="74">
        <v>0</v>
      </c>
      <c r="H50" s="75">
        <v>19054763</v>
      </c>
      <c r="I50" s="73">
        <v>1454345</v>
      </c>
      <c r="J50" s="74">
        <v>409086</v>
      </c>
      <c r="K50" s="74">
        <v>15854285</v>
      </c>
      <c r="L50" s="74">
        <v>0</v>
      </c>
      <c r="M50" s="76">
        <v>17717716</v>
      </c>
    </row>
    <row r="51" spans="1:13" ht="13" x14ac:dyDescent="0.3">
      <c r="A51" s="47" t="s">
        <v>53</v>
      </c>
      <c r="B51" s="71" t="s">
        <v>128</v>
      </c>
      <c r="C51" s="72" t="s">
        <v>129</v>
      </c>
      <c r="D51" s="73">
        <v>2929072</v>
      </c>
      <c r="E51" s="74">
        <v>36412466</v>
      </c>
      <c r="F51" s="74">
        <v>21777885</v>
      </c>
      <c r="G51" s="74">
        <v>0</v>
      </c>
      <c r="H51" s="75">
        <v>61119423</v>
      </c>
      <c r="I51" s="73">
        <v>2372379</v>
      </c>
      <c r="J51" s="74">
        <v>16603541</v>
      </c>
      <c r="K51" s="74">
        <v>17863590</v>
      </c>
      <c r="L51" s="74">
        <v>0</v>
      </c>
      <c r="M51" s="76">
        <v>36839510</v>
      </c>
    </row>
    <row r="52" spans="1:13" ht="13" x14ac:dyDescent="0.3">
      <c r="A52" s="47" t="s">
        <v>53</v>
      </c>
      <c r="B52" s="71" t="s">
        <v>130</v>
      </c>
      <c r="C52" s="72" t="s">
        <v>131</v>
      </c>
      <c r="D52" s="73">
        <v>878046</v>
      </c>
      <c r="E52" s="74">
        <v>187033</v>
      </c>
      <c r="F52" s="74">
        <v>2694434</v>
      </c>
      <c r="G52" s="74">
        <v>0</v>
      </c>
      <c r="H52" s="75">
        <v>3759513</v>
      </c>
      <c r="I52" s="73">
        <v>5929911</v>
      </c>
      <c r="J52" s="74">
        <v>188835</v>
      </c>
      <c r="K52" s="74">
        <v>2867656</v>
      </c>
      <c r="L52" s="74">
        <v>0</v>
      </c>
      <c r="M52" s="76">
        <v>8986402</v>
      </c>
    </row>
    <row r="53" spans="1:13" ht="13" x14ac:dyDescent="0.3">
      <c r="A53" s="47" t="s">
        <v>68</v>
      </c>
      <c r="B53" s="71" t="s">
        <v>132</v>
      </c>
      <c r="C53" s="72" t="s">
        <v>133</v>
      </c>
      <c r="D53" s="73">
        <v>0</v>
      </c>
      <c r="E53" s="74">
        <v>9665777</v>
      </c>
      <c r="F53" s="74">
        <v>39047224</v>
      </c>
      <c r="G53" s="74">
        <v>0</v>
      </c>
      <c r="H53" s="75">
        <v>48713001</v>
      </c>
      <c r="I53" s="73">
        <v>0</v>
      </c>
      <c r="J53" s="74">
        <v>11193415</v>
      </c>
      <c r="K53" s="74">
        <v>38768265</v>
      </c>
      <c r="L53" s="74">
        <v>0</v>
      </c>
      <c r="M53" s="76">
        <v>49961680</v>
      </c>
    </row>
    <row r="54" spans="1:13" ht="14" x14ac:dyDescent="0.3">
      <c r="A54" s="48" t="s">
        <v>0</v>
      </c>
      <c r="B54" s="77" t="s">
        <v>134</v>
      </c>
      <c r="C54" s="78" t="s">
        <v>0</v>
      </c>
      <c r="D54" s="79">
        <f t="shared" ref="D54:M54" si="6">SUM(D49:D53)</f>
        <v>8735885</v>
      </c>
      <c r="E54" s="80">
        <f t="shared" si="6"/>
        <v>70914941</v>
      </c>
      <c r="F54" s="80">
        <f t="shared" si="6"/>
        <v>93560664</v>
      </c>
      <c r="G54" s="80">
        <f t="shared" si="6"/>
        <v>0</v>
      </c>
      <c r="H54" s="81">
        <f t="shared" si="6"/>
        <v>173211490</v>
      </c>
      <c r="I54" s="79">
        <f t="shared" si="6"/>
        <v>11218066</v>
      </c>
      <c r="J54" s="80">
        <f t="shared" si="6"/>
        <v>51635207</v>
      </c>
      <c r="K54" s="80">
        <f t="shared" si="6"/>
        <v>86878285</v>
      </c>
      <c r="L54" s="80">
        <f t="shared" si="6"/>
        <v>0</v>
      </c>
      <c r="M54" s="82">
        <f t="shared" si="6"/>
        <v>149731558</v>
      </c>
    </row>
    <row r="55" spans="1:13" ht="14" x14ac:dyDescent="0.3">
      <c r="A55" s="49" t="s">
        <v>0</v>
      </c>
      <c r="B55" s="83" t="s">
        <v>135</v>
      </c>
      <c r="C55" s="84" t="s">
        <v>0</v>
      </c>
      <c r="D55" s="85">
        <f t="shared" ref="D55:M55" si="7">SUM(D9:D10,D12:D19,D21:D27,D29:D35,D37:D40,D42:D47,D49:D53)</f>
        <v>595803557</v>
      </c>
      <c r="E55" s="86">
        <f t="shared" si="7"/>
        <v>9848622207</v>
      </c>
      <c r="F55" s="86">
        <f t="shared" si="7"/>
        <v>5207894236</v>
      </c>
      <c r="G55" s="86">
        <f t="shared" si="7"/>
        <v>0</v>
      </c>
      <c r="H55" s="87">
        <f t="shared" si="7"/>
        <v>15652320000</v>
      </c>
      <c r="I55" s="85">
        <f t="shared" si="7"/>
        <v>630905443</v>
      </c>
      <c r="J55" s="86">
        <f t="shared" si="7"/>
        <v>5198570529</v>
      </c>
      <c r="K55" s="86">
        <f t="shared" si="7"/>
        <v>1855367092</v>
      </c>
      <c r="L55" s="86">
        <f t="shared" si="7"/>
        <v>0</v>
      </c>
      <c r="M55" s="88">
        <f t="shared" si="7"/>
        <v>7684843064</v>
      </c>
    </row>
    <row r="56" spans="1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1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1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55" orientation="landscape" r:id="rId1"/>
  <rowBreaks count="1" manualBreakCount="1">
    <brk id="5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7.363281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136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51</v>
      </c>
      <c r="B9" s="71" t="s">
        <v>44</v>
      </c>
      <c r="C9" s="72" t="s">
        <v>45</v>
      </c>
      <c r="D9" s="73">
        <v>444231515</v>
      </c>
      <c r="E9" s="74">
        <v>1606684444</v>
      </c>
      <c r="F9" s="74">
        <v>371350117</v>
      </c>
      <c r="G9" s="74">
        <v>0</v>
      </c>
      <c r="H9" s="75">
        <v>2422266076</v>
      </c>
      <c r="I9" s="73">
        <v>507268144</v>
      </c>
      <c r="J9" s="74">
        <v>1307966821</v>
      </c>
      <c r="K9" s="74">
        <v>328323979</v>
      </c>
      <c r="L9" s="74">
        <v>0</v>
      </c>
      <c r="M9" s="76">
        <v>2143558944</v>
      </c>
    </row>
    <row r="10" spans="1:13" ht="14" x14ac:dyDescent="0.3">
      <c r="A10" s="48" t="s">
        <v>0</v>
      </c>
      <c r="B10" s="77" t="s">
        <v>52</v>
      </c>
      <c r="C10" s="78" t="s">
        <v>0</v>
      </c>
      <c r="D10" s="79">
        <f t="shared" ref="D10:M10" si="0">D9</f>
        <v>444231515</v>
      </c>
      <c r="E10" s="80">
        <f t="shared" si="0"/>
        <v>1606684444</v>
      </c>
      <c r="F10" s="80">
        <f t="shared" si="0"/>
        <v>371350117</v>
      </c>
      <c r="G10" s="80">
        <f t="shared" si="0"/>
        <v>0</v>
      </c>
      <c r="H10" s="81">
        <f t="shared" si="0"/>
        <v>2422266076</v>
      </c>
      <c r="I10" s="79">
        <f t="shared" si="0"/>
        <v>507268144</v>
      </c>
      <c r="J10" s="80">
        <f t="shared" si="0"/>
        <v>1307966821</v>
      </c>
      <c r="K10" s="80">
        <f t="shared" si="0"/>
        <v>328323979</v>
      </c>
      <c r="L10" s="80">
        <f t="shared" si="0"/>
        <v>0</v>
      </c>
      <c r="M10" s="82">
        <f t="shared" si="0"/>
        <v>2143558944</v>
      </c>
    </row>
    <row r="11" spans="1:13" ht="13" x14ac:dyDescent="0.3">
      <c r="A11" s="47" t="s">
        <v>53</v>
      </c>
      <c r="B11" s="71" t="s">
        <v>137</v>
      </c>
      <c r="C11" s="72" t="s">
        <v>138</v>
      </c>
      <c r="D11" s="73">
        <v>7496214</v>
      </c>
      <c r="E11" s="74">
        <v>17712727</v>
      </c>
      <c r="F11" s="74">
        <v>14879367</v>
      </c>
      <c r="G11" s="74">
        <v>0</v>
      </c>
      <c r="H11" s="75">
        <v>40088308</v>
      </c>
      <c r="I11" s="73">
        <v>7010101</v>
      </c>
      <c r="J11" s="74">
        <v>16455867</v>
      </c>
      <c r="K11" s="74">
        <v>15949695</v>
      </c>
      <c r="L11" s="74">
        <v>0</v>
      </c>
      <c r="M11" s="76">
        <v>39415663</v>
      </c>
    </row>
    <row r="12" spans="1:13" ht="13" x14ac:dyDescent="0.3">
      <c r="A12" s="47" t="s">
        <v>53</v>
      </c>
      <c r="B12" s="71" t="s">
        <v>139</v>
      </c>
      <c r="C12" s="72" t="s">
        <v>140</v>
      </c>
      <c r="D12" s="73">
        <v>17040520</v>
      </c>
      <c r="E12" s="74">
        <v>125084247</v>
      </c>
      <c r="F12" s="74">
        <v>10652792</v>
      </c>
      <c r="G12" s="74">
        <v>0</v>
      </c>
      <c r="H12" s="75">
        <v>152777559</v>
      </c>
      <c r="I12" s="73">
        <v>21661654</v>
      </c>
      <c r="J12" s="74">
        <v>30069753</v>
      </c>
      <c r="K12" s="74">
        <v>184908197</v>
      </c>
      <c r="L12" s="74">
        <v>0</v>
      </c>
      <c r="M12" s="76">
        <v>236639604</v>
      </c>
    </row>
    <row r="13" spans="1:13" ht="13" x14ac:dyDescent="0.3">
      <c r="A13" s="47" t="s">
        <v>53</v>
      </c>
      <c r="B13" s="71" t="s">
        <v>141</v>
      </c>
      <c r="C13" s="72" t="s">
        <v>142</v>
      </c>
      <c r="D13" s="73">
        <v>950469</v>
      </c>
      <c r="E13" s="74">
        <v>7215459</v>
      </c>
      <c r="F13" s="74">
        <v>4474688</v>
      </c>
      <c r="G13" s="74">
        <v>0</v>
      </c>
      <c r="H13" s="75">
        <v>12640616</v>
      </c>
      <c r="I13" s="73">
        <v>-38396564</v>
      </c>
      <c r="J13" s="74">
        <v>-8576902</v>
      </c>
      <c r="K13" s="74">
        <v>21993169</v>
      </c>
      <c r="L13" s="74">
        <v>0</v>
      </c>
      <c r="M13" s="76">
        <v>-24980297</v>
      </c>
    </row>
    <row r="14" spans="1:13" ht="13" x14ac:dyDescent="0.3">
      <c r="A14" s="47" t="s">
        <v>68</v>
      </c>
      <c r="B14" s="71" t="s">
        <v>143</v>
      </c>
      <c r="C14" s="72" t="s">
        <v>144</v>
      </c>
      <c r="D14" s="73">
        <v>0</v>
      </c>
      <c r="E14" s="74">
        <v>0</v>
      </c>
      <c r="F14" s="74">
        <v>9782051</v>
      </c>
      <c r="G14" s="74">
        <v>0</v>
      </c>
      <c r="H14" s="75">
        <v>9782051</v>
      </c>
      <c r="I14" s="73">
        <v>0</v>
      </c>
      <c r="J14" s="74">
        <v>0</v>
      </c>
      <c r="K14" s="74">
        <v>5687422</v>
      </c>
      <c r="L14" s="74">
        <v>0</v>
      </c>
      <c r="M14" s="76">
        <v>5687422</v>
      </c>
    </row>
    <row r="15" spans="1:13" ht="14" x14ac:dyDescent="0.3">
      <c r="A15" s="48" t="s">
        <v>0</v>
      </c>
      <c r="B15" s="77" t="s">
        <v>145</v>
      </c>
      <c r="C15" s="78" t="s">
        <v>0</v>
      </c>
      <c r="D15" s="79">
        <f t="shared" ref="D15:M15" si="1">SUM(D11:D14)</f>
        <v>25487203</v>
      </c>
      <c r="E15" s="80">
        <f t="shared" si="1"/>
        <v>150012433</v>
      </c>
      <c r="F15" s="80">
        <f t="shared" si="1"/>
        <v>39788898</v>
      </c>
      <c r="G15" s="80">
        <f t="shared" si="1"/>
        <v>0</v>
      </c>
      <c r="H15" s="81">
        <f t="shared" si="1"/>
        <v>215288534</v>
      </c>
      <c r="I15" s="79">
        <f t="shared" si="1"/>
        <v>-9724809</v>
      </c>
      <c r="J15" s="80">
        <f t="shared" si="1"/>
        <v>37948718</v>
      </c>
      <c r="K15" s="80">
        <f t="shared" si="1"/>
        <v>228538483</v>
      </c>
      <c r="L15" s="80">
        <f t="shared" si="1"/>
        <v>0</v>
      </c>
      <c r="M15" s="82">
        <f t="shared" si="1"/>
        <v>256762392</v>
      </c>
    </row>
    <row r="16" spans="1:13" ht="13" x14ac:dyDescent="0.3">
      <c r="A16" s="47" t="s">
        <v>53</v>
      </c>
      <c r="B16" s="71" t="s">
        <v>146</v>
      </c>
      <c r="C16" s="72" t="s">
        <v>147</v>
      </c>
      <c r="D16" s="73">
        <v>18911745</v>
      </c>
      <c r="E16" s="74">
        <v>43351574</v>
      </c>
      <c r="F16" s="74">
        <v>32379837</v>
      </c>
      <c r="G16" s="74">
        <v>0</v>
      </c>
      <c r="H16" s="75">
        <v>94643156</v>
      </c>
      <c r="I16" s="73">
        <v>21204107</v>
      </c>
      <c r="J16" s="74">
        <v>24560482</v>
      </c>
      <c r="K16" s="74">
        <v>16682764</v>
      </c>
      <c r="L16" s="74">
        <v>0</v>
      </c>
      <c r="M16" s="76">
        <v>62447353</v>
      </c>
    </row>
    <row r="17" spans="1:13" ht="13" x14ac:dyDescent="0.3">
      <c r="A17" s="47" t="s">
        <v>53</v>
      </c>
      <c r="B17" s="71" t="s">
        <v>148</v>
      </c>
      <c r="C17" s="72" t="s">
        <v>149</v>
      </c>
      <c r="D17" s="73">
        <v>7092154</v>
      </c>
      <c r="E17" s="74">
        <v>21017751</v>
      </c>
      <c r="F17" s="74">
        <v>23903649</v>
      </c>
      <c r="G17" s="74">
        <v>0</v>
      </c>
      <c r="H17" s="75">
        <v>52013554</v>
      </c>
      <c r="I17" s="73">
        <v>6023985</v>
      </c>
      <c r="J17" s="74">
        <v>10433867</v>
      </c>
      <c r="K17" s="74">
        <v>12997078</v>
      </c>
      <c r="L17" s="74">
        <v>0</v>
      </c>
      <c r="M17" s="76">
        <v>29454930</v>
      </c>
    </row>
    <row r="18" spans="1:13" ht="13" x14ac:dyDescent="0.3">
      <c r="A18" s="47" t="s">
        <v>53</v>
      </c>
      <c r="B18" s="71" t="s">
        <v>150</v>
      </c>
      <c r="C18" s="72" t="s">
        <v>151</v>
      </c>
      <c r="D18" s="73">
        <v>4982421</v>
      </c>
      <c r="E18" s="74">
        <v>24525815</v>
      </c>
      <c r="F18" s="74">
        <v>6189596</v>
      </c>
      <c r="G18" s="74">
        <v>0</v>
      </c>
      <c r="H18" s="75">
        <v>35697832</v>
      </c>
      <c r="I18" s="73">
        <v>5050086</v>
      </c>
      <c r="J18" s="74">
        <v>20279124</v>
      </c>
      <c r="K18" s="74">
        <v>10007279</v>
      </c>
      <c r="L18" s="74">
        <v>0</v>
      </c>
      <c r="M18" s="76">
        <v>35336489</v>
      </c>
    </row>
    <row r="19" spans="1:13" ht="13" x14ac:dyDescent="0.3">
      <c r="A19" s="47" t="s">
        <v>53</v>
      </c>
      <c r="B19" s="71" t="s">
        <v>152</v>
      </c>
      <c r="C19" s="72" t="s">
        <v>153</v>
      </c>
      <c r="D19" s="73">
        <v>129617021</v>
      </c>
      <c r="E19" s="74">
        <v>454145068</v>
      </c>
      <c r="F19" s="74">
        <v>179694150</v>
      </c>
      <c r="G19" s="74">
        <v>0</v>
      </c>
      <c r="H19" s="75">
        <v>763456239</v>
      </c>
      <c r="I19" s="73">
        <v>125691764</v>
      </c>
      <c r="J19" s="74">
        <v>391267153</v>
      </c>
      <c r="K19" s="74">
        <v>172183015</v>
      </c>
      <c r="L19" s="74">
        <v>0</v>
      </c>
      <c r="M19" s="76">
        <v>689141932</v>
      </c>
    </row>
    <row r="20" spans="1:13" ht="13" x14ac:dyDescent="0.3">
      <c r="A20" s="47" t="s">
        <v>53</v>
      </c>
      <c r="B20" s="71" t="s">
        <v>154</v>
      </c>
      <c r="C20" s="72" t="s">
        <v>155</v>
      </c>
      <c r="D20" s="73">
        <v>6762563</v>
      </c>
      <c r="E20" s="74">
        <v>120815775</v>
      </c>
      <c r="F20" s="74">
        <v>31935272</v>
      </c>
      <c r="G20" s="74">
        <v>0</v>
      </c>
      <c r="H20" s="75">
        <v>159513610</v>
      </c>
      <c r="I20" s="73">
        <v>2343915</v>
      </c>
      <c r="J20" s="74">
        <v>46883329</v>
      </c>
      <c r="K20" s="74">
        <v>-14399763</v>
      </c>
      <c r="L20" s="74">
        <v>0</v>
      </c>
      <c r="M20" s="76">
        <v>34827481</v>
      </c>
    </row>
    <row r="21" spans="1:13" ht="13" x14ac:dyDescent="0.3">
      <c r="A21" s="47" t="s">
        <v>68</v>
      </c>
      <c r="B21" s="71" t="s">
        <v>156</v>
      </c>
      <c r="C21" s="72" t="s">
        <v>157</v>
      </c>
      <c r="D21" s="73">
        <v>0</v>
      </c>
      <c r="E21" s="74">
        <v>0</v>
      </c>
      <c r="F21" s="74">
        <v>443056</v>
      </c>
      <c r="G21" s="74">
        <v>0</v>
      </c>
      <c r="H21" s="75">
        <v>443056</v>
      </c>
      <c r="I21" s="73">
        <v>0</v>
      </c>
      <c r="J21" s="74">
        <v>0</v>
      </c>
      <c r="K21" s="74">
        <v>41948723</v>
      </c>
      <c r="L21" s="74">
        <v>0</v>
      </c>
      <c r="M21" s="76">
        <v>41948723</v>
      </c>
    </row>
    <row r="22" spans="1:13" ht="14" x14ac:dyDescent="0.3">
      <c r="A22" s="48" t="s">
        <v>0</v>
      </c>
      <c r="B22" s="77" t="s">
        <v>158</v>
      </c>
      <c r="C22" s="78" t="s">
        <v>0</v>
      </c>
      <c r="D22" s="79">
        <f t="shared" ref="D22:M22" si="2">SUM(D16:D21)</f>
        <v>167365904</v>
      </c>
      <c r="E22" s="80">
        <f t="shared" si="2"/>
        <v>663855983</v>
      </c>
      <c r="F22" s="80">
        <f t="shared" si="2"/>
        <v>274545560</v>
      </c>
      <c r="G22" s="80">
        <f t="shared" si="2"/>
        <v>0</v>
      </c>
      <c r="H22" s="81">
        <f t="shared" si="2"/>
        <v>1105767447</v>
      </c>
      <c r="I22" s="79">
        <f t="shared" si="2"/>
        <v>160313857</v>
      </c>
      <c r="J22" s="80">
        <f t="shared" si="2"/>
        <v>493423955</v>
      </c>
      <c r="K22" s="80">
        <f t="shared" si="2"/>
        <v>239419096</v>
      </c>
      <c r="L22" s="80">
        <f t="shared" si="2"/>
        <v>0</v>
      </c>
      <c r="M22" s="82">
        <f t="shared" si="2"/>
        <v>893156908</v>
      </c>
    </row>
    <row r="23" spans="1:13" ht="13" x14ac:dyDescent="0.3">
      <c r="A23" s="47" t="s">
        <v>53</v>
      </c>
      <c r="B23" s="71" t="s">
        <v>159</v>
      </c>
      <c r="C23" s="72" t="s">
        <v>160</v>
      </c>
      <c r="D23" s="73">
        <v>22658906</v>
      </c>
      <c r="E23" s="74">
        <v>87688969</v>
      </c>
      <c r="F23" s="74">
        <v>25354739</v>
      </c>
      <c r="G23" s="74">
        <v>0</v>
      </c>
      <c r="H23" s="75">
        <v>135702614</v>
      </c>
      <c r="I23" s="73">
        <v>21003962</v>
      </c>
      <c r="J23" s="74">
        <v>77085122</v>
      </c>
      <c r="K23" s="74">
        <v>23562862</v>
      </c>
      <c r="L23" s="74">
        <v>0</v>
      </c>
      <c r="M23" s="76">
        <v>121651946</v>
      </c>
    </row>
    <row r="24" spans="1:13" ht="13" x14ac:dyDescent="0.3">
      <c r="A24" s="47" t="s">
        <v>53</v>
      </c>
      <c r="B24" s="71" t="s">
        <v>161</v>
      </c>
      <c r="C24" s="72" t="s">
        <v>162</v>
      </c>
      <c r="D24" s="73">
        <v>40631819</v>
      </c>
      <c r="E24" s="74">
        <v>128281878</v>
      </c>
      <c r="F24" s="74">
        <v>35185200</v>
      </c>
      <c r="G24" s="74">
        <v>0</v>
      </c>
      <c r="H24" s="75">
        <v>204098897</v>
      </c>
      <c r="I24" s="73">
        <v>39652815</v>
      </c>
      <c r="J24" s="74">
        <v>118297858</v>
      </c>
      <c r="K24" s="74">
        <v>39175680</v>
      </c>
      <c r="L24" s="74">
        <v>0</v>
      </c>
      <c r="M24" s="76">
        <v>197126353</v>
      </c>
    </row>
    <row r="25" spans="1:13" ht="13" x14ac:dyDescent="0.3">
      <c r="A25" s="47" t="s">
        <v>53</v>
      </c>
      <c r="B25" s="71" t="s">
        <v>163</v>
      </c>
      <c r="C25" s="72" t="s">
        <v>164</v>
      </c>
      <c r="D25" s="73">
        <v>5678894</v>
      </c>
      <c r="E25" s="74">
        <v>64369054</v>
      </c>
      <c r="F25" s="74">
        <v>34348400</v>
      </c>
      <c r="G25" s="74">
        <v>0</v>
      </c>
      <c r="H25" s="75">
        <v>104396348</v>
      </c>
      <c r="I25" s="73">
        <v>4672735</v>
      </c>
      <c r="J25" s="74">
        <v>67810991</v>
      </c>
      <c r="K25" s="74">
        <v>32858876</v>
      </c>
      <c r="L25" s="74">
        <v>0</v>
      </c>
      <c r="M25" s="76">
        <v>105342602</v>
      </c>
    </row>
    <row r="26" spans="1:13" ht="13" x14ac:dyDescent="0.3">
      <c r="A26" s="47" t="s">
        <v>53</v>
      </c>
      <c r="B26" s="71" t="s">
        <v>165</v>
      </c>
      <c r="C26" s="72" t="s">
        <v>166</v>
      </c>
      <c r="D26" s="73">
        <v>18489591</v>
      </c>
      <c r="E26" s="74">
        <v>47698143</v>
      </c>
      <c r="F26" s="74">
        <v>28143274</v>
      </c>
      <c r="G26" s="74">
        <v>0</v>
      </c>
      <c r="H26" s="75">
        <v>94331008</v>
      </c>
      <c r="I26" s="73">
        <v>26885837</v>
      </c>
      <c r="J26" s="74">
        <v>109716019</v>
      </c>
      <c r="K26" s="74">
        <v>41526812</v>
      </c>
      <c r="L26" s="74">
        <v>0</v>
      </c>
      <c r="M26" s="76">
        <v>178128668</v>
      </c>
    </row>
    <row r="27" spans="1:13" ht="13" x14ac:dyDescent="0.3">
      <c r="A27" s="47" t="s">
        <v>53</v>
      </c>
      <c r="B27" s="71" t="s">
        <v>167</v>
      </c>
      <c r="C27" s="72" t="s">
        <v>168</v>
      </c>
      <c r="D27" s="73">
        <v>1802252</v>
      </c>
      <c r="E27" s="74">
        <v>9411618</v>
      </c>
      <c r="F27" s="74">
        <v>7120699</v>
      </c>
      <c r="G27" s="74">
        <v>0</v>
      </c>
      <c r="H27" s="75">
        <v>18334569</v>
      </c>
      <c r="I27" s="73">
        <v>2613416</v>
      </c>
      <c r="J27" s="74">
        <v>14121094</v>
      </c>
      <c r="K27" s="74">
        <v>13512822</v>
      </c>
      <c r="L27" s="74">
        <v>0</v>
      </c>
      <c r="M27" s="76">
        <v>30247332</v>
      </c>
    </row>
    <row r="28" spans="1:13" ht="13" x14ac:dyDescent="0.3">
      <c r="A28" s="47" t="s">
        <v>53</v>
      </c>
      <c r="B28" s="71" t="s">
        <v>169</v>
      </c>
      <c r="C28" s="72" t="s">
        <v>170</v>
      </c>
      <c r="D28" s="73">
        <v>6647081</v>
      </c>
      <c r="E28" s="74">
        <v>25677632</v>
      </c>
      <c r="F28" s="74">
        <v>15114855</v>
      </c>
      <c r="G28" s="74">
        <v>0</v>
      </c>
      <c r="H28" s="75">
        <v>47439568</v>
      </c>
      <c r="I28" s="73">
        <v>6365099</v>
      </c>
      <c r="J28" s="74">
        <v>23969502</v>
      </c>
      <c r="K28" s="74">
        <v>14871858</v>
      </c>
      <c r="L28" s="74">
        <v>0</v>
      </c>
      <c r="M28" s="76">
        <v>45206459</v>
      </c>
    </row>
    <row r="29" spans="1:13" ht="13" x14ac:dyDescent="0.3">
      <c r="A29" s="47" t="s">
        <v>68</v>
      </c>
      <c r="B29" s="71" t="s">
        <v>171</v>
      </c>
      <c r="C29" s="72" t="s">
        <v>172</v>
      </c>
      <c r="D29" s="73">
        <v>0</v>
      </c>
      <c r="E29" s="74">
        <v>0</v>
      </c>
      <c r="F29" s="74">
        <v>3224365</v>
      </c>
      <c r="G29" s="74">
        <v>0</v>
      </c>
      <c r="H29" s="75">
        <v>3224365</v>
      </c>
      <c r="I29" s="73">
        <v>0</v>
      </c>
      <c r="J29" s="74">
        <v>0</v>
      </c>
      <c r="K29" s="74">
        <v>-19973979</v>
      </c>
      <c r="L29" s="74">
        <v>0</v>
      </c>
      <c r="M29" s="76">
        <v>-19973979</v>
      </c>
    </row>
    <row r="30" spans="1:13" ht="14" x14ac:dyDescent="0.3">
      <c r="A30" s="48" t="s">
        <v>0</v>
      </c>
      <c r="B30" s="77" t="s">
        <v>173</v>
      </c>
      <c r="C30" s="78" t="s">
        <v>0</v>
      </c>
      <c r="D30" s="79">
        <f t="shared" ref="D30:M30" si="3">SUM(D23:D29)</f>
        <v>95908543</v>
      </c>
      <c r="E30" s="80">
        <f t="shared" si="3"/>
        <v>363127294</v>
      </c>
      <c r="F30" s="80">
        <f t="shared" si="3"/>
        <v>148491532</v>
      </c>
      <c r="G30" s="80">
        <f t="shared" si="3"/>
        <v>0</v>
      </c>
      <c r="H30" s="81">
        <f t="shared" si="3"/>
        <v>607527369</v>
      </c>
      <c r="I30" s="79">
        <f t="shared" si="3"/>
        <v>101193864</v>
      </c>
      <c r="J30" s="80">
        <f t="shared" si="3"/>
        <v>411000586</v>
      </c>
      <c r="K30" s="80">
        <f t="shared" si="3"/>
        <v>145534931</v>
      </c>
      <c r="L30" s="80">
        <f t="shared" si="3"/>
        <v>0</v>
      </c>
      <c r="M30" s="82">
        <f t="shared" si="3"/>
        <v>657729381</v>
      </c>
    </row>
    <row r="31" spans="1:13" ht="13" x14ac:dyDescent="0.3">
      <c r="A31" s="47" t="s">
        <v>53</v>
      </c>
      <c r="B31" s="71" t="s">
        <v>174</v>
      </c>
      <c r="C31" s="72" t="s">
        <v>175</v>
      </c>
      <c r="D31" s="73">
        <v>24392138</v>
      </c>
      <c r="E31" s="74">
        <v>236446773</v>
      </c>
      <c r="F31" s="74">
        <v>35411165</v>
      </c>
      <c r="G31" s="74">
        <v>0</v>
      </c>
      <c r="H31" s="75">
        <v>296250076</v>
      </c>
      <c r="I31" s="73">
        <v>23228349</v>
      </c>
      <c r="J31" s="74">
        <v>191122297</v>
      </c>
      <c r="K31" s="74">
        <v>40476659</v>
      </c>
      <c r="L31" s="74">
        <v>0</v>
      </c>
      <c r="M31" s="76">
        <v>254827305</v>
      </c>
    </row>
    <row r="32" spans="1:13" ht="13" x14ac:dyDescent="0.3">
      <c r="A32" s="47" t="s">
        <v>53</v>
      </c>
      <c r="B32" s="71" t="s">
        <v>176</v>
      </c>
      <c r="C32" s="72" t="s">
        <v>177</v>
      </c>
      <c r="D32" s="73">
        <v>30874974</v>
      </c>
      <c r="E32" s="74">
        <v>133840539</v>
      </c>
      <c r="F32" s="74">
        <v>25621979</v>
      </c>
      <c r="G32" s="74">
        <v>0</v>
      </c>
      <c r="H32" s="75">
        <v>190337492</v>
      </c>
      <c r="I32" s="73">
        <v>34981203</v>
      </c>
      <c r="J32" s="74">
        <v>70922710</v>
      </c>
      <c r="K32" s="74">
        <v>56662544</v>
      </c>
      <c r="L32" s="74">
        <v>0</v>
      </c>
      <c r="M32" s="76">
        <v>162566457</v>
      </c>
    </row>
    <row r="33" spans="1:13" ht="13" x14ac:dyDescent="0.3">
      <c r="A33" s="47" t="s">
        <v>53</v>
      </c>
      <c r="B33" s="71" t="s">
        <v>178</v>
      </c>
      <c r="C33" s="72" t="s">
        <v>179</v>
      </c>
      <c r="D33" s="73">
        <v>58034061</v>
      </c>
      <c r="E33" s="74">
        <v>272314700</v>
      </c>
      <c r="F33" s="74">
        <v>43898505</v>
      </c>
      <c r="G33" s="74">
        <v>0</v>
      </c>
      <c r="H33" s="75">
        <v>374247266</v>
      </c>
      <c r="I33" s="73">
        <v>54521364</v>
      </c>
      <c r="J33" s="74">
        <v>229048577</v>
      </c>
      <c r="K33" s="74">
        <v>30934991</v>
      </c>
      <c r="L33" s="74">
        <v>0</v>
      </c>
      <c r="M33" s="76">
        <v>314504932</v>
      </c>
    </row>
    <row r="34" spans="1:13" ht="13" x14ac:dyDescent="0.3">
      <c r="A34" s="47" t="s">
        <v>53</v>
      </c>
      <c r="B34" s="71" t="s">
        <v>180</v>
      </c>
      <c r="C34" s="72" t="s">
        <v>181</v>
      </c>
      <c r="D34" s="73">
        <v>5595717</v>
      </c>
      <c r="E34" s="74">
        <v>17742166</v>
      </c>
      <c r="F34" s="74">
        <v>18007761</v>
      </c>
      <c r="G34" s="74">
        <v>0</v>
      </c>
      <c r="H34" s="75">
        <v>41345644</v>
      </c>
      <c r="I34" s="73">
        <v>7804069</v>
      </c>
      <c r="J34" s="74">
        <v>22298285</v>
      </c>
      <c r="K34" s="74">
        <v>21134277</v>
      </c>
      <c r="L34" s="74">
        <v>0</v>
      </c>
      <c r="M34" s="76">
        <v>51236631</v>
      </c>
    </row>
    <row r="35" spans="1:13" ht="13" x14ac:dyDescent="0.3">
      <c r="A35" s="47" t="s">
        <v>68</v>
      </c>
      <c r="B35" s="71" t="s">
        <v>182</v>
      </c>
      <c r="C35" s="72" t="s">
        <v>183</v>
      </c>
      <c r="D35" s="73">
        <v>0</v>
      </c>
      <c r="E35" s="74">
        <v>0</v>
      </c>
      <c r="F35" s="74">
        <v>6354493</v>
      </c>
      <c r="G35" s="74">
        <v>0</v>
      </c>
      <c r="H35" s="75">
        <v>6354493</v>
      </c>
      <c r="I35" s="73">
        <v>0</v>
      </c>
      <c r="J35" s="74">
        <v>0</v>
      </c>
      <c r="K35" s="74">
        <v>3860921</v>
      </c>
      <c r="L35" s="74">
        <v>0</v>
      </c>
      <c r="M35" s="76">
        <v>3860921</v>
      </c>
    </row>
    <row r="36" spans="1:13" ht="14" x14ac:dyDescent="0.3">
      <c r="A36" s="48" t="s">
        <v>0</v>
      </c>
      <c r="B36" s="77" t="s">
        <v>184</v>
      </c>
      <c r="C36" s="78" t="s">
        <v>0</v>
      </c>
      <c r="D36" s="79">
        <f t="shared" ref="D36:M36" si="4">SUM(D31:D35)</f>
        <v>118896890</v>
      </c>
      <c r="E36" s="80">
        <f t="shared" si="4"/>
        <v>660344178</v>
      </c>
      <c r="F36" s="80">
        <f t="shared" si="4"/>
        <v>129293903</v>
      </c>
      <c r="G36" s="80">
        <f t="shared" si="4"/>
        <v>0</v>
      </c>
      <c r="H36" s="81">
        <f t="shared" si="4"/>
        <v>908534971</v>
      </c>
      <c r="I36" s="79">
        <f t="shared" si="4"/>
        <v>120534985</v>
      </c>
      <c r="J36" s="80">
        <f t="shared" si="4"/>
        <v>513391869</v>
      </c>
      <c r="K36" s="80">
        <f t="shared" si="4"/>
        <v>153069392</v>
      </c>
      <c r="L36" s="80">
        <f t="shared" si="4"/>
        <v>0</v>
      </c>
      <c r="M36" s="82">
        <f t="shared" si="4"/>
        <v>786996246</v>
      </c>
    </row>
    <row r="37" spans="1:13" ht="14" x14ac:dyDescent="0.3">
      <c r="A37" s="49" t="s">
        <v>0</v>
      </c>
      <c r="B37" s="83" t="s">
        <v>185</v>
      </c>
      <c r="C37" s="84" t="s">
        <v>0</v>
      </c>
      <c r="D37" s="85">
        <f t="shared" ref="D37:M37" si="5">SUM(D9,D11:D14,D16:D21,D23:D29,D31:D35)</f>
        <v>851890055</v>
      </c>
      <c r="E37" s="86">
        <f t="shared" si="5"/>
        <v>3444024332</v>
      </c>
      <c r="F37" s="86">
        <f t="shared" si="5"/>
        <v>963470010</v>
      </c>
      <c r="G37" s="86">
        <f t="shared" si="5"/>
        <v>0</v>
      </c>
      <c r="H37" s="87">
        <f t="shared" si="5"/>
        <v>5259384397</v>
      </c>
      <c r="I37" s="85">
        <f t="shared" si="5"/>
        <v>879586041</v>
      </c>
      <c r="J37" s="86">
        <f t="shared" si="5"/>
        <v>2763731949</v>
      </c>
      <c r="K37" s="86">
        <f t="shared" si="5"/>
        <v>1094885881</v>
      </c>
      <c r="L37" s="86">
        <f t="shared" si="5"/>
        <v>0</v>
      </c>
      <c r="M37" s="88">
        <f t="shared" si="5"/>
        <v>4738203871</v>
      </c>
    </row>
    <row r="38" spans="1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1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1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1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1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1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1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1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60" orientation="landscape" r:id="rId1"/>
  <rowBreaks count="1" manualBreakCount="1">
    <brk id="38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1"/>
  <sheetViews>
    <sheetView showGridLines="0" view="pageBreakPreview" zoomScale="60" zoomScaleNormal="100" workbookViewId="0">
      <selection activeCell="G24" sqref="G24:G25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5.72656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186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51</v>
      </c>
      <c r="B9" s="71" t="s">
        <v>38</v>
      </c>
      <c r="C9" s="72" t="s">
        <v>39</v>
      </c>
      <c r="D9" s="73">
        <v>2701919602</v>
      </c>
      <c r="E9" s="74">
        <v>9902641627</v>
      </c>
      <c r="F9" s="74">
        <v>1484394444</v>
      </c>
      <c r="G9" s="74">
        <v>0</v>
      </c>
      <c r="H9" s="75">
        <v>14088955673</v>
      </c>
      <c r="I9" s="73">
        <v>2229866993</v>
      </c>
      <c r="J9" s="74">
        <v>8069435837</v>
      </c>
      <c r="K9" s="74">
        <v>1138612679</v>
      </c>
      <c r="L9" s="74">
        <v>0</v>
      </c>
      <c r="M9" s="76">
        <v>11437915509</v>
      </c>
    </row>
    <row r="10" spans="1:13" ht="13" x14ac:dyDescent="0.3">
      <c r="A10" s="47" t="s">
        <v>51</v>
      </c>
      <c r="B10" s="71" t="s">
        <v>42</v>
      </c>
      <c r="C10" s="72" t="s">
        <v>43</v>
      </c>
      <c r="D10" s="73">
        <v>4822553463</v>
      </c>
      <c r="E10" s="74">
        <v>11779579553</v>
      </c>
      <c r="F10" s="74">
        <v>5057597856</v>
      </c>
      <c r="G10" s="74">
        <v>0</v>
      </c>
      <c r="H10" s="75">
        <v>21659730872</v>
      </c>
      <c r="I10" s="73">
        <v>4545676196</v>
      </c>
      <c r="J10" s="74">
        <v>10329188545</v>
      </c>
      <c r="K10" s="74">
        <v>6055277081</v>
      </c>
      <c r="L10" s="74">
        <v>0</v>
      </c>
      <c r="M10" s="76">
        <v>20930141822</v>
      </c>
    </row>
    <row r="11" spans="1:13" ht="13" x14ac:dyDescent="0.3">
      <c r="A11" s="47" t="s">
        <v>51</v>
      </c>
      <c r="B11" s="71" t="s">
        <v>48</v>
      </c>
      <c r="C11" s="72" t="s">
        <v>49</v>
      </c>
      <c r="D11" s="73">
        <v>2870691770</v>
      </c>
      <c r="E11" s="74">
        <v>6333316515</v>
      </c>
      <c r="F11" s="74">
        <v>2049883199</v>
      </c>
      <c r="G11" s="74">
        <v>0</v>
      </c>
      <c r="H11" s="75">
        <v>11253891484</v>
      </c>
      <c r="I11" s="73">
        <v>2613571447</v>
      </c>
      <c r="J11" s="74">
        <v>5904410924</v>
      </c>
      <c r="K11" s="74">
        <v>1266679353</v>
      </c>
      <c r="L11" s="74">
        <v>0</v>
      </c>
      <c r="M11" s="76">
        <v>9784661724</v>
      </c>
    </row>
    <row r="12" spans="1:13" ht="14" x14ac:dyDescent="0.3">
      <c r="A12" s="48" t="s">
        <v>0</v>
      </c>
      <c r="B12" s="77" t="s">
        <v>52</v>
      </c>
      <c r="C12" s="78" t="s">
        <v>0</v>
      </c>
      <c r="D12" s="79">
        <f t="shared" ref="D12:M12" si="0">SUM(D9:D11)</f>
        <v>10395164835</v>
      </c>
      <c r="E12" s="80">
        <f t="shared" si="0"/>
        <v>28015537695</v>
      </c>
      <c r="F12" s="80">
        <f t="shared" si="0"/>
        <v>8591875499</v>
      </c>
      <c r="G12" s="80">
        <f t="shared" si="0"/>
        <v>0</v>
      </c>
      <c r="H12" s="81">
        <f t="shared" si="0"/>
        <v>47002578029</v>
      </c>
      <c r="I12" s="79">
        <f t="shared" si="0"/>
        <v>9389114636</v>
      </c>
      <c r="J12" s="80">
        <f t="shared" si="0"/>
        <v>24303035306</v>
      </c>
      <c r="K12" s="80">
        <f t="shared" si="0"/>
        <v>8460569113</v>
      </c>
      <c r="L12" s="80">
        <f t="shared" si="0"/>
        <v>0</v>
      </c>
      <c r="M12" s="82">
        <f t="shared" si="0"/>
        <v>42152719055</v>
      </c>
    </row>
    <row r="13" spans="1:13" ht="13" x14ac:dyDescent="0.3">
      <c r="A13" s="47" t="s">
        <v>53</v>
      </c>
      <c r="B13" s="71" t="s">
        <v>187</v>
      </c>
      <c r="C13" s="72" t="s">
        <v>188</v>
      </c>
      <c r="D13" s="73">
        <v>487515535</v>
      </c>
      <c r="E13" s="74">
        <v>1537324194</v>
      </c>
      <c r="F13" s="74">
        <v>83889440</v>
      </c>
      <c r="G13" s="74">
        <v>0</v>
      </c>
      <c r="H13" s="75">
        <v>2108729169</v>
      </c>
      <c r="I13" s="73">
        <v>323937953</v>
      </c>
      <c r="J13" s="74">
        <v>1127985394</v>
      </c>
      <c r="K13" s="74">
        <v>124016365</v>
      </c>
      <c r="L13" s="74">
        <v>0</v>
      </c>
      <c r="M13" s="76">
        <v>1575939712</v>
      </c>
    </row>
    <row r="14" spans="1:13" ht="13" x14ac:dyDescent="0.3">
      <c r="A14" s="47" t="s">
        <v>53</v>
      </c>
      <c r="B14" s="71" t="s">
        <v>189</v>
      </c>
      <c r="C14" s="72" t="s">
        <v>190</v>
      </c>
      <c r="D14" s="73">
        <v>96882436</v>
      </c>
      <c r="E14" s="74">
        <v>265463435</v>
      </c>
      <c r="F14" s="74">
        <v>38396292</v>
      </c>
      <c r="G14" s="74">
        <v>0</v>
      </c>
      <c r="H14" s="75">
        <v>400742163</v>
      </c>
      <c r="I14" s="73">
        <v>86963745</v>
      </c>
      <c r="J14" s="74">
        <v>255589352</v>
      </c>
      <c r="K14" s="74">
        <v>48630252</v>
      </c>
      <c r="L14" s="74">
        <v>0</v>
      </c>
      <c r="M14" s="76">
        <v>391183349</v>
      </c>
    </row>
    <row r="15" spans="1:13" ht="13" x14ac:dyDescent="0.3">
      <c r="A15" s="47" t="s">
        <v>53</v>
      </c>
      <c r="B15" s="71" t="s">
        <v>191</v>
      </c>
      <c r="C15" s="72" t="s">
        <v>192</v>
      </c>
      <c r="D15" s="73">
        <v>58188419</v>
      </c>
      <c r="E15" s="74">
        <v>198823295</v>
      </c>
      <c r="F15" s="74">
        <v>27359869</v>
      </c>
      <c r="G15" s="74">
        <v>0</v>
      </c>
      <c r="H15" s="75">
        <v>284371583</v>
      </c>
      <c r="I15" s="73">
        <v>51965312</v>
      </c>
      <c r="J15" s="74">
        <v>185063529</v>
      </c>
      <c r="K15" s="74">
        <v>25487978</v>
      </c>
      <c r="L15" s="74">
        <v>0</v>
      </c>
      <c r="M15" s="76">
        <v>262516819</v>
      </c>
    </row>
    <row r="16" spans="1:13" ht="13" x14ac:dyDescent="0.3">
      <c r="A16" s="47" t="s">
        <v>68</v>
      </c>
      <c r="B16" s="71" t="s">
        <v>193</v>
      </c>
      <c r="C16" s="72" t="s">
        <v>194</v>
      </c>
      <c r="D16" s="73">
        <v>0</v>
      </c>
      <c r="E16" s="74">
        <v>0</v>
      </c>
      <c r="F16" s="74">
        <v>18060691</v>
      </c>
      <c r="G16" s="74">
        <v>0</v>
      </c>
      <c r="H16" s="75">
        <v>18060691</v>
      </c>
      <c r="I16" s="73">
        <v>0</v>
      </c>
      <c r="J16" s="74">
        <v>0</v>
      </c>
      <c r="K16" s="74">
        <v>29515350</v>
      </c>
      <c r="L16" s="74">
        <v>0</v>
      </c>
      <c r="M16" s="76">
        <v>29515350</v>
      </c>
    </row>
    <row r="17" spans="1:13" ht="14" x14ac:dyDescent="0.3">
      <c r="A17" s="48" t="s">
        <v>0</v>
      </c>
      <c r="B17" s="77" t="s">
        <v>195</v>
      </c>
      <c r="C17" s="78" t="s">
        <v>0</v>
      </c>
      <c r="D17" s="79">
        <f t="shared" ref="D17:M17" si="1">SUM(D13:D16)</f>
        <v>642586390</v>
      </c>
      <c r="E17" s="80">
        <f t="shared" si="1"/>
        <v>2001610924</v>
      </c>
      <c r="F17" s="80">
        <f t="shared" si="1"/>
        <v>167706292</v>
      </c>
      <c r="G17" s="80">
        <f t="shared" si="1"/>
        <v>0</v>
      </c>
      <c r="H17" s="81">
        <f t="shared" si="1"/>
        <v>2811903606</v>
      </c>
      <c r="I17" s="79">
        <f t="shared" si="1"/>
        <v>462867010</v>
      </c>
      <c r="J17" s="80">
        <f t="shared" si="1"/>
        <v>1568638275</v>
      </c>
      <c r="K17" s="80">
        <f t="shared" si="1"/>
        <v>227649945</v>
      </c>
      <c r="L17" s="80">
        <f t="shared" si="1"/>
        <v>0</v>
      </c>
      <c r="M17" s="82">
        <f t="shared" si="1"/>
        <v>2259155230</v>
      </c>
    </row>
    <row r="18" spans="1:13" ht="13" x14ac:dyDescent="0.3">
      <c r="A18" s="47" t="s">
        <v>53</v>
      </c>
      <c r="B18" s="71" t="s">
        <v>196</v>
      </c>
      <c r="C18" s="72" t="s">
        <v>197</v>
      </c>
      <c r="D18" s="73">
        <v>279021349</v>
      </c>
      <c r="E18" s="74">
        <v>714105463</v>
      </c>
      <c r="F18" s="74">
        <v>198649839</v>
      </c>
      <c r="G18" s="74">
        <v>0</v>
      </c>
      <c r="H18" s="75">
        <v>1191776651</v>
      </c>
      <c r="I18" s="73">
        <v>519405163</v>
      </c>
      <c r="J18" s="74">
        <v>354169082</v>
      </c>
      <c r="K18" s="74">
        <v>135007590</v>
      </c>
      <c r="L18" s="74">
        <v>0</v>
      </c>
      <c r="M18" s="76">
        <v>1008581835</v>
      </c>
    </row>
    <row r="19" spans="1:13" ht="13" x14ac:dyDescent="0.3">
      <c r="A19" s="47" t="s">
        <v>53</v>
      </c>
      <c r="B19" s="71" t="s">
        <v>198</v>
      </c>
      <c r="C19" s="72" t="s">
        <v>199</v>
      </c>
      <c r="D19" s="73">
        <v>164677049</v>
      </c>
      <c r="E19" s="74">
        <v>311089502</v>
      </c>
      <c r="F19" s="74">
        <v>70528131</v>
      </c>
      <c r="G19" s="74">
        <v>0</v>
      </c>
      <c r="H19" s="75">
        <v>546294682</v>
      </c>
      <c r="I19" s="73">
        <v>141239648</v>
      </c>
      <c r="J19" s="74">
        <v>178371109</v>
      </c>
      <c r="K19" s="74">
        <v>79755617</v>
      </c>
      <c r="L19" s="74">
        <v>0</v>
      </c>
      <c r="M19" s="76">
        <v>399366374</v>
      </c>
    </row>
    <row r="20" spans="1:13" ht="13" x14ac:dyDescent="0.3">
      <c r="A20" s="47" t="s">
        <v>53</v>
      </c>
      <c r="B20" s="71" t="s">
        <v>200</v>
      </c>
      <c r="C20" s="72" t="s">
        <v>201</v>
      </c>
      <c r="D20" s="73">
        <v>141159135</v>
      </c>
      <c r="E20" s="74">
        <v>487107453</v>
      </c>
      <c r="F20" s="74">
        <v>81707148</v>
      </c>
      <c r="G20" s="74">
        <v>0</v>
      </c>
      <c r="H20" s="75">
        <v>709973736</v>
      </c>
      <c r="I20" s="73">
        <v>144515413</v>
      </c>
      <c r="J20" s="74">
        <v>395599429</v>
      </c>
      <c r="K20" s="74">
        <v>65281837</v>
      </c>
      <c r="L20" s="74">
        <v>0</v>
      </c>
      <c r="M20" s="76">
        <v>605396679</v>
      </c>
    </row>
    <row r="21" spans="1:13" ht="13" x14ac:dyDescent="0.3">
      <c r="A21" s="47" t="s">
        <v>68</v>
      </c>
      <c r="B21" s="71" t="s">
        <v>202</v>
      </c>
      <c r="C21" s="72" t="s">
        <v>203</v>
      </c>
      <c r="D21" s="73">
        <v>0</v>
      </c>
      <c r="E21" s="74">
        <v>120921</v>
      </c>
      <c r="F21" s="74">
        <v>5177450</v>
      </c>
      <c r="G21" s="74">
        <v>0</v>
      </c>
      <c r="H21" s="75">
        <v>5298371</v>
      </c>
      <c r="I21" s="73">
        <v>0</v>
      </c>
      <c r="J21" s="74">
        <v>88940</v>
      </c>
      <c r="K21" s="74">
        <v>18601427</v>
      </c>
      <c r="L21" s="74">
        <v>0</v>
      </c>
      <c r="M21" s="76">
        <v>18690367</v>
      </c>
    </row>
    <row r="22" spans="1:13" ht="14" x14ac:dyDescent="0.3">
      <c r="A22" s="48" t="s">
        <v>0</v>
      </c>
      <c r="B22" s="77" t="s">
        <v>204</v>
      </c>
      <c r="C22" s="78" t="s">
        <v>0</v>
      </c>
      <c r="D22" s="79">
        <f t="shared" ref="D22:M22" si="2">SUM(D18:D21)</f>
        <v>584857533</v>
      </c>
      <c r="E22" s="80">
        <f t="shared" si="2"/>
        <v>1512423339</v>
      </c>
      <c r="F22" s="80">
        <f t="shared" si="2"/>
        <v>356062568</v>
      </c>
      <c r="G22" s="80">
        <f t="shared" si="2"/>
        <v>0</v>
      </c>
      <c r="H22" s="81">
        <f t="shared" si="2"/>
        <v>2453343440</v>
      </c>
      <c r="I22" s="79">
        <f t="shared" si="2"/>
        <v>805160224</v>
      </c>
      <c r="J22" s="80">
        <f t="shared" si="2"/>
        <v>928228560</v>
      </c>
      <c r="K22" s="80">
        <f t="shared" si="2"/>
        <v>298646471</v>
      </c>
      <c r="L22" s="80">
        <f t="shared" si="2"/>
        <v>0</v>
      </c>
      <c r="M22" s="82">
        <f t="shared" si="2"/>
        <v>2032035255</v>
      </c>
    </row>
    <row r="23" spans="1:13" ht="14" x14ac:dyDescent="0.3">
      <c r="A23" s="49" t="s">
        <v>0</v>
      </c>
      <c r="B23" s="83" t="s">
        <v>205</v>
      </c>
      <c r="C23" s="84" t="s">
        <v>0</v>
      </c>
      <c r="D23" s="85">
        <f t="shared" ref="D23:M23" si="3">SUM(D9:D11,D13:D16,D18:D21)</f>
        <v>11622608758</v>
      </c>
      <c r="E23" s="86">
        <f t="shared" si="3"/>
        <v>31529571958</v>
      </c>
      <c r="F23" s="86">
        <f t="shared" si="3"/>
        <v>9115644359</v>
      </c>
      <c r="G23" s="86">
        <f t="shared" si="3"/>
        <v>0</v>
      </c>
      <c r="H23" s="87">
        <f t="shared" si="3"/>
        <v>52267825075</v>
      </c>
      <c r="I23" s="85">
        <f t="shared" si="3"/>
        <v>10657141870</v>
      </c>
      <c r="J23" s="86">
        <f t="shared" si="3"/>
        <v>26799902141</v>
      </c>
      <c r="K23" s="86">
        <f t="shared" si="3"/>
        <v>8986865529</v>
      </c>
      <c r="L23" s="86">
        <f t="shared" si="3"/>
        <v>0</v>
      </c>
      <c r="M23" s="88">
        <f t="shared" si="3"/>
        <v>46443909540</v>
      </c>
    </row>
    <row r="24" spans="1:13" x14ac:dyDescent="0.25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</row>
    <row r="25" spans="1:13" x14ac:dyDescent="0.25"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</row>
    <row r="26" spans="1:13" x14ac:dyDescent="0.25"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</row>
    <row r="28" spans="1:13" x14ac:dyDescent="0.25"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</row>
    <row r="29" spans="1:13" x14ac:dyDescent="0.25"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</row>
    <row r="30" spans="1:13" x14ac:dyDescent="0.25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 x14ac:dyDescent="0.25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 x14ac:dyDescent="0.25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13" x14ac:dyDescent="0.25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x14ac:dyDescent="0.25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2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2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2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2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2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65" orientation="landscape" r:id="rId1"/>
  <rowBreaks count="1" manualBreakCount="1">
    <brk id="24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1"/>
  <sheetViews>
    <sheetView showGridLines="0" view="pageBreakPreview" topLeftCell="A10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7.0898437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206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51</v>
      </c>
      <c r="B9" s="71" t="s">
        <v>40</v>
      </c>
      <c r="C9" s="72" t="s">
        <v>41</v>
      </c>
      <c r="D9" s="73">
        <v>3481885008</v>
      </c>
      <c r="E9" s="74">
        <v>8392795466</v>
      </c>
      <c r="F9" s="74">
        <v>1080658645</v>
      </c>
      <c r="G9" s="74">
        <v>0</v>
      </c>
      <c r="H9" s="75">
        <v>12955339119</v>
      </c>
      <c r="I9" s="73">
        <v>3246963875</v>
      </c>
      <c r="J9" s="74">
        <v>7588769150</v>
      </c>
      <c r="K9" s="74">
        <v>1166310130</v>
      </c>
      <c r="L9" s="74">
        <v>0</v>
      </c>
      <c r="M9" s="76">
        <v>12002043155</v>
      </c>
    </row>
    <row r="10" spans="1:13" ht="14" x14ac:dyDescent="0.3">
      <c r="A10" s="48" t="s">
        <v>0</v>
      </c>
      <c r="B10" s="77" t="s">
        <v>52</v>
      </c>
      <c r="C10" s="78" t="s">
        <v>0</v>
      </c>
      <c r="D10" s="79">
        <f t="shared" ref="D10:M10" si="0">D9</f>
        <v>3481885008</v>
      </c>
      <c r="E10" s="80">
        <f t="shared" si="0"/>
        <v>8392795466</v>
      </c>
      <c r="F10" s="80">
        <f t="shared" si="0"/>
        <v>1080658645</v>
      </c>
      <c r="G10" s="80">
        <f t="shared" si="0"/>
        <v>0</v>
      </c>
      <c r="H10" s="81">
        <f t="shared" si="0"/>
        <v>12955339119</v>
      </c>
      <c r="I10" s="79">
        <f t="shared" si="0"/>
        <v>3246963875</v>
      </c>
      <c r="J10" s="80">
        <f t="shared" si="0"/>
        <v>7588769150</v>
      </c>
      <c r="K10" s="80">
        <f t="shared" si="0"/>
        <v>1166310130</v>
      </c>
      <c r="L10" s="80">
        <f t="shared" si="0"/>
        <v>0</v>
      </c>
      <c r="M10" s="82">
        <f t="shared" si="0"/>
        <v>12002043155</v>
      </c>
    </row>
    <row r="11" spans="1:13" ht="13" x14ac:dyDescent="0.3">
      <c r="A11" s="47" t="s">
        <v>53</v>
      </c>
      <c r="B11" s="71" t="s">
        <v>207</v>
      </c>
      <c r="C11" s="72" t="s">
        <v>208</v>
      </c>
      <c r="D11" s="73">
        <v>30635946</v>
      </c>
      <c r="E11" s="74">
        <v>3315517</v>
      </c>
      <c r="F11" s="74">
        <v>16038327</v>
      </c>
      <c r="G11" s="74">
        <v>0</v>
      </c>
      <c r="H11" s="75">
        <v>49989790</v>
      </c>
      <c r="I11" s="73">
        <v>35722997</v>
      </c>
      <c r="J11" s="74">
        <v>2580934</v>
      </c>
      <c r="K11" s="74">
        <v>31102749</v>
      </c>
      <c r="L11" s="74">
        <v>0</v>
      </c>
      <c r="M11" s="76">
        <v>69406680</v>
      </c>
    </row>
    <row r="12" spans="1:13" ht="13" x14ac:dyDescent="0.3">
      <c r="A12" s="47" t="s">
        <v>53</v>
      </c>
      <c r="B12" s="71" t="s">
        <v>209</v>
      </c>
      <c r="C12" s="72" t="s">
        <v>210</v>
      </c>
      <c r="D12" s="73">
        <v>0</v>
      </c>
      <c r="E12" s="74">
        <v>0</v>
      </c>
      <c r="F12" s="74">
        <v>16055695</v>
      </c>
      <c r="G12" s="74">
        <v>0</v>
      </c>
      <c r="H12" s="75">
        <v>16055695</v>
      </c>
      <c r="I12" s="73">
        <v>189310</v>
      </c>
      <c r="J12" s="74">
        <v>0</v>
      </c>
      <c r="K12" s="74">
        <v>1550674</v>
      </c>
      <c r="L12" s="74">
        <v>0</v>
      </c>
      <c r="M12" s="76">
        <v>1739984</v>
      </c>
    </row>
    <row r="13" spans="1:13" ht="13" x14ac:dyDescent="0.3">
      <c r="A13" s="47" t="s">
        <v>53</v>
      </c>
      <c r="B13" s="71" t="s">
        <v>211</v>
      </c>
      <c r="C13" s="72" t="s">
        <v>212</v>
      </c>
      <c r="D13" s="73">
        <v>7196948</v>
      </c>
      <c r="E13" s="74">
        <v>18317613</v>
      </c>
      <c r="F13" s="74">
        <v>34545617</v>
      </c>
      <c r="G13" s="74">
        <v>0</v>
      </c>
      <c r="H13" s="75">
        <v>60060178</v>
      </c>
      <c r="I13" s="73">
        <v>9447721</v>
      </c>
      <c r="J13" s="74">
        <v>17049131</v>
      </c>
      <c r="K13" s="74">
        <v>3676192</v>
      </c>
      <c r="L13" s="74">
        <v>0</v>
      </c>
      <c r="M13" s="76">
        <v>30173044</v>
      </c>
    </row>
    <row r="14" spans="1:13" ht="13" x14ac:dyDescent="0.3">
      <c r="A14" s="47" t="s">
        <v>53</v>
      </c>
      <c r="B14" s="71" t="s">
        <v>213</v>
      </c>
      <c r="C14" s="72" t="s">
        <v>214</v>
      </c>
      <c r="D14" s="73">
        <v>51300893</v>
      </c>
      <c r="E14" s="74">
        <v>65086393</v>
      </c>
      <c r="F14" s="74">
        <v>40706522</v>
      </c>
      <c r="G14" s="74">
        <v>0</v>
      </c>
      <c r="H14" s="75">
        <v>157093808</v>
      </c>
      <c r="I14" s="73">
        <v>47283106</v>
      </c>
      <c r="J14" s="74">
        <v>48729097</v>
      </c>
      <c r="K14" s="74">
        <v>44202155</v>
      </c>
      <c r="L14" s="74">
        <v>0</v>
      </c>
      <c r="M14" s="76">
        <v>140214358</v>
      </c>
    </row>
    <row r="15" spans="1:13" ht="13" x14ac:dyDescent="0.3">
      <c r="A15" s="47" t="s">
        <v>68</v>
      </c>
      <c r="B15" s="71" t="s">
        <v>215</v>
      </c>
      <c r="C15" s="72" t="s">
        <v>216</v>
      </c>
      <c r="D15" s="73">
        <v>0</v>
      </c>
      <c r="E15" s="74">
        <v>134279641</v>
      </c>
      <c r="F15" s="74">
        <v>34617337</v>
      </c>
      <c r="G15" s="74">
        <v>0</v>
      </c>
      <c r="H15" s="75">
        <v>168896978</v>
      </c>
      <c r="I15" s="73">
        <v>0</v>
      </c>
      <c r="J15" s="74">
        <v>151892347</v>
      </c>
      <c r="K15" s="74">
        <v>43357220</v>
      </c>
      <c r="L15" s="74">
        <v>0</v>
      </c>
      <c r="M15" s="76">
        <v>195249567</v>
      </c>
    </row>
    <row r="16" spans="1:13" ht="14" x14ac:dyDescent="0.3">
      <c r="A16" s="48" t="s">
        <v>0</v>
      </c>
      <c r="B16" s="77" t="s">
        <v>217</v>
      </c>
      <c r="C16" s="78" t="s">
        <v>0</v>
      </c>
      <c r="D16" s="79">
        <f t="shared" ref="D16:M16" si="1">SUM(D11:D15)</f>
        <v>89133787</v>
      </c>
      <c r="E16" s="80">
        <f t="shared" si="1"/>
        <v>220999164</v>
      </c>
      <c r="F16" s="80">
        <f t="shared" si="1"/>
        <v>141963498</v>
      </c>
      <c r="G16" s="80">
        <f t="shared" si="1"/>
        <v>0</v>
      </c>
      <c r="H16" s="81">
        <f t="shared" si="1"/>
        <v>452096449</v>
      </c>
      <c r="I16" s="79">
        <f t="shared" si="1"/>
        <v>92643134</v>
      </c>
      <c r="J16" s="80">
        <f t="shared" si="1"/>
        <v>220251509</v>
      </c>
      <c r="K16" s="80">
        <f t="shared" si="1"/>
        <v>123888990</v>
      </c>
      <c r="L16" s="80">
        <f t="shared" si="1"/>
        <v>0</v>
      </c>
      <c r="M16" s="82">
        <f t="shared" si="1"/>
        <v>436783633</v>
      </c>
    </row>
    <row r="17" spans="1:13" ht="13" x14ac:dyDescent="0.3">
      <c r="A17" s="47" t="s">
        <v>53</v>
      </c>
      <c r="B17" s="71" t="s">
        <v>218</v>
      </c>
      <c r="C17" s="72" t="s">
        <v>219</v>
      </c>
      <c r="D17" s="73">
        <v>16852933</v>
      </c>
      <c r="E17" s="74">
        <v>857513</v>
      </c>
      <c r="F17" s="74">
        <v>7970820</v>
      </c>
      <c r="G17" s="74">
        <v>0</v>
      </c>
      <c r="H17" s="75">
        <v>25681266</v>
      </c>
      <c r="I17" s="73">
        <v>16668094</v>
      </c>
      <c r="J17" s="74">
        <v>440457</v>
      </c>
      <c r="K17" s="74">
        <v>43113752</v>
      </c>
      <c r="L17" s="74">
        <v>0</v>
      </c>
      <c r="M17" s="76">
        <v>60222303</v>
      </c>
    </row>
    <row r="18" spans="1:13" ht="13" x14ac:dyDescent="0.3">
      <c r="A18" s="47" t="s">
        <v>53</v>
      </c>
      <c r="B18" s="71" t="s">
        <v>220</v>
      </c>
      <c r="C18" s="72" t="s">
        <v>221</v>
      </c>
      <c r="D18" s="73">
        <v>77182878</v>
      </c>
      <c r="E18" s="74">
        <v>39349953</v>
      </c>
      <c r="F18" s="74">
        <v>26784979</v>
      </c>
      <c r="G18" s="74">
        <v>0</v>
      </c>
      <c r="H18" s="75">
        <v>143317810</v>
      </c>
      <c r="I18" s="73">
        <v>69000629</v>
      </c>
      <c r="J18" s="74">
        <v>30312728</v>
      </c>
      <c r="K18" s="74">
        <v>24024983</v>
      </c>
      <c r="L18" s="74">
        <v>0</v>
      </c>
      <c r="M18" s="76">
        <v>123338340</v>
      </c>
    </row>
    <row r="19" spans="1:13" ht="13" x14ac:dyDescent="0.3">
      <c r="A19" s="47" t="s">
        <v>53</v>
      </c>
      <c r="B19" s="71" t="s">
        <v>222</v>
      </c>
      <c r="C19" s="72" t="s">
        <v>223</v>
      </c>
      <c r="D19" s="73">
        <v>4584445</v>
      </c>
      <c r="E19" s="74">
        <v>16433083</v>
      </c>
      <c r="F19" s="74">
        <v>11322138</v>
      </c>
      <c r="G19" s="74">
        <v>0</v>
      </c>
      <c r="H19" s="75">
        <v>32339666</v>
      </c>
      <c r="I19" s="73">
        <v>2174216</v>
      </c>
      <c r="J19" s="74">
        <v>17239456</v>
      </c>
      <c r="K19" s="74">
        <v>14190258</v>
      </c>
      <c r="L19" s="74">
        <v>0</v>
      </c>
      <c r="M19" s="76">
        <v>33603930</v>
      </c>
    </row>
    <row r="20" spans="1:13" ht="13" x14ac:dyDescent="0.3">
      <c r="A20" s="47" t="s">
        <v>53</v>
      </c>
      <c r="B20" s="71" t="s">
        <v>224</v>
      </c>
      <c r="C20" s="72" t="s">
        <v>225</v>
      </c>
      <c r="D20" s="73">
        <v>3662736</v>
      </c>
      <c r="E20" s="74">
        <v>64123</v>
      </c>
      <c r="F20" s="74">
        <v>2465653</v>
      </c>
      <c r="G20" s="74">
        <v>0</v>
      </c>
      <c r="H20" s="75">
        <v>6192512</v>
      </c>
      <c r="I20" s="73">
        <v>2110568</v>
      </c>
      <c r="J20" s="74">
        <v>25702</v>
      </c>
      <c r="K20" s="74">
        <v>1475819</v>
      </c>
      <c r="L20" s="74">
        <v>0</v>
      </c>
      <c r="M20" s="76">
        <v>3612089</v>
      </c>
    </row>
    <row r="21" spans="1:13" ht="13" x14ac:dyDescent="0.3">
      <c r="A21" s="47" t="s">
        <v>53</v>
      </c>
      <c r="B21" s="71" t="s">
        <v>226</v>
      </c>
      <c r="C21" s="72" t="s">
        <v>227</v>
      </c>
      <c r="D21" s="73">
        <v>566294575</v>
      </c>
      <c r="E21" s="74">
        <v>1689291719</v>
      </c>
      <c r="F21" s="74">
        <v>512678159</v>
      </c>
      <c r="G21" s="74">
        <v>0</v>
      </c>
      <c r="H21" s="75">
        <v>2768264453</v>
      </c>
      <c r="I21" s="73">
        <v>419094256</v>
      </c>
      <c r="J21" s="74">
        <v>1117005191</v>
      </c>
      <c r="K21" s="74">
        <v>282622310</v>
      </c>
      <c r="L21" s="74">
        <v>0</v>
      </c>
      <c r="M21" s="76">
        <v>1818721757</v>
      </c>
    </row>
    <row r="22" spans="1:13" ht="13" x14ac:dyDescent="0.3">
      <c r="A22" s="47" t="s">
        <v>53</v>
      </c>
      <c r="B22" s="71" t="s">
        <v>228</v>
      </c>
      <c r="C22" s="72" t="s">
        <v>229</v>
      </c>
      <c r="D22" s="73">
        <v>8519246</v>
      </c>
      <c r="E22" s="74">
        <v>172140</v>
      </c>
      <c r="F22" s="74">
        <v>6815758</v>
      </c>
      <c r="G22" s="74">
        <v>0</v>
      </c>
      <c r="H22" s="75">
        <v>15507144</v>
      </c>
      <c r="I22" s="73">
        <v>8264607</v>
      </c>
      <c r="J22" s="74">
        <v>168087</v>
      </c>
      <c r="K22" s="74">
        <v>4682417</v>
      </c>
      <c r="L22" s="74">
        <v>0</v>
      </c>
      <c r="M22" s="76">
        <v>13115111</v>
      </c>
    </row>
    <row r="23" spans="1:13" ht="13" x14ac:dyDescent="0.3">
      <c r="A23" s="47" t="s">
        <v>53</v>
      </c>
      <c r="B23" s="71" t="s">
        <v>230</v>
      </c>
      <c r="C23" s="72" t="s">
        <v>231</v>
      </c>
      <c r="D23" s="73">
        <v>4031916</v>
      </c>
      <c r="E23" s="74">
        <v>225064</v>
      </c>
      <c r="F23" s="74">
        <v>5954742</v>
      </c>
      <c r="G23" s="74">
        <v>0</v>
      </c>
      <c r="H23" s="75">
        <v>10211722</v>
      </c>
      <c r="I23" s="73">
        <v>2109570</v>
      </c>
      <c r="J23" s="74">
        <v>179155</v>
      </c>
      <c r="K23" s="74">
        <v>6433142</v>
      </c>
      <c r="L23" s="74">
        <v>0</v>
      </c>
      <c r="M23" s="76">
        <v>8721867</v>
      </c>
    </row>
    <row r="24" spans="1:13" ht="13" x14ac:dyDescent="0.3">
      <c r="A24" s="47" t="s">
        <v>68</v>
      </c>
      <c r="B24" s="71" t="s">
        <v>232</v>
      </c>
      <c r="C24" s="72" t="s">
        <v>233</v>
      </c>
      <c r="D24" s="73">
        <v>0</v>
      </c>
      <c r="E24" s="74">
        <v>146408788</v>
      </c>
      <c r="F24" s="74">
        <v>46146890</v>
      </c>
      <c r="G24" s="74">
        <v>0</v>
      </c>
      <c r="H24" s="75">
        <v>192555678</v>
      </c>
      <c r="I24" s="73">
        <v>0</v>
      </c>
      <c r="J24" s="74">
        <v>81269531</v>
      </c>
      <c r="K24" s="74">
        <v>35348324</v>
      </c>
      <c r="L24" s="74">
        <v>0</v>
      </c>
      <c r="M24" s="76">
        <v>116617855</v>
      </c>
    </row>
    <row r="25" spans="1:13" ht="14" x14ac:dyDescent="0.3">
      <c r="A25" s="48" t="s">
        <v>0</v>
      </c>
      <c r="B25" s="77" t="s">
        <v>234</v>
      </c>
      <c r="C25" s="78" t="s">
        <v>0</v>
      </c>
      <c r="D25" s="79">
        <f t="shared" ref="D25:M25" si="2">SUM(D17:D24)</f>
        <v>681128729</v>
      </c>
      <c r="E25" s="80">
        <f t="shared" si="2"/>
        <v>1892802383</v>
      </c>
      <c r="F25" s="80">
        <f t="shared" si="2"/>
        <v>620139139</v>
      </c>
      <c r="G25" s="80">
        <f t="shared" si="2"/>
        <v>0</v>
      </c>
      <c r="H25" s="81">
        <f t="shared" si="2"/>
        <v>3194070251</v>
      </c>
      <c r="I25" s="79">
        <f t="shared" si="2"/>
        <v>519421940</v>
      </c>
      <c r="J25" s="80">
        <f t="shared" si="2"/>
        <v>1246640307</v>
      </c>
      <c r="K25" s="80">
        <f t="shared" si="2"/>
        <v>411891005</v>
      </c>
      <c r="L25" s="80">
        <f t="shared" si="2"/>
        <v>0</v>
      </c>
      <c r="M25" s="82">
        <f t="shared" si="2"/>
        <v>2177953252</v>
      </c>
    </row>
    <row r="26" spans="1:13" ht="13" x14ac:dyDescent="0.3">
      <c r="A26" s="47" t="s">
        <v>53</v>
      </c>
      <c r="B26" s="71" t="s">
        <v>235</v>
      </c>
      <c r="C26" s="72" t="s">
        <v>236</v>
      </c>
      <c r="D26" s="73">
        <v>7900179</v>
      </c>
      <c r="E26" s="74">
        <v>531473</v>
      </c>
      <c r="F26" s="74">
        <v>4835150</v>
      </c>
      <c r="G26" s="74">
        <v>0</v>
      </c>
      <c r="H26" s="75">
        <v>13266802</v>
      </c>
      <c r="I26" s="73">
        <v>7742964</v>
      </c>
      <c r="J26" s="74">
        <v>491352</v>
      </c>
      <c r="K26" s="74">
        <v>4726662</v>
      </c>
      <c r="L26" s="74">
        <v>0</v>
      </c>
      <c r="M26" s="76">
        <v>12960978</v>
      </c>
    </row>
    <row r="27" spans="1:13" ht="13" x14ac:dyDescent="0.3">
      <c r="A27" s="47" t="s">
        <v>53</v>
      </c>
      <c r="B27" s="71" t="s">
        <v>237</v>
      </c>
      <c r="C27" s="72" t="s">
        <v>238</v>
      </c>
      <c r="D27" s="73">
        <v>31610697</v>
      </c>
      <c r="E27" s="74">
        <v>89454462</v>
      </c>
      <c r="F27" s="74">
        <v>17070509</v>
      </c>
      <c r="G27" s="74">
        <v>0</v>
      </c>
      <c r="H27" s="75">
        <v>138135668</v>
      </c>
      <c r="I27" s="73">
        <v>22367771</v>
      </c>
      <c r="J27" s="74">
        <v>88655608</v>
      </c>
      <c r="K27" s="74">
        <v>11948112</v>
      </c>
      <c r="L27" s="74">
        <v>0</v>
      </c>
      <c r="M27" s="76">
        <v>122971491</v>
      </c>
    </row>
    <row r="28" spans="1:13" ht="13" x14ac:dyDescent="0.3">
      <c r="A28" s="47" t="s">
        <v>53</v>
      </c>
      <c r="B28" s="71" t="s">
        <v>239</v>
      </c>
      <c r="C28" s="72" t="s">
        <v>240</v>
      </c>
      <c r="D28" s="73">
        <v>44031234</v>
      </c>
      <c r="E28" s="74">
        <v>180527199</v>
      </c>
      <c r="F28" s="74">
        <v>83065443</v>
      </c>
      <c r="G28" s="74">
        <v>0</v>
      </c>
      <c r="H28" s="75">
        <v>307623876</v>
      </c>
      <c r="I28" s="73">
        <v>52279273</v>
      </c>
      <c r="J28" s="74">
        <v>154722323</v>
      </c>
      <c r="K28" s="74">
        <v>52210444</v>
      </c>
      <c r="L28" s="74">
        <v>0</v>
      </c>
      <c r="M28" s="76">
        <v>259212040</v>
      </c>
    </row>
    <row r="29" spans="1:13" ht="13" x14ac:dyDescent="0.3">
      <c r="A29" s="47" t="s">
        <v>68</v>
      </c>
      <c r="B29" s="71" t="s">
        <v>241</v>
      </c>
      <c r="C29" s="72" t="s">
        <v>242</v>
      </c>
      <c r="D29" s="73">
        <v>0</v>
      </c>
      <c r="E29" s="74">
        <v>88272926</v>
      </c>
      <c r="F29" s="74">
        <v>19479375</v>
      </c>
      <c r="G29" s="74">
        <v>0</v>
      </c>
      <c r="H29" s="75">
        <v>107752301</v>
      </c>
      <c r="I29" s="73">
        <v>0</v>
      </c>
      <c r="J29" s="74">
        <v>96695329</v>
      </c>
      <c r="K29" s="74">
        <v>20065884</v>
      </c>
      <c r="L29" s="74">
        <v>0</v>
      </c>
      <c r="M29" s="76">
        <v>116761213</v>
      </c>
    </row>
    <row r="30" spans="1:13" ht="14" x14ac:dyDescent="0.3">
      <c r="A30" s="48" t="s">
        <v>0</v>
      </c>
      <c r="B30" s="77" t="s">
        <v>243</v>
      </c>
      <c r="C30" s="78" t="s">
        <v>0</v>
      </c>
      <c r="D30" s="79">
        <f t="shared" ref="D30:M30" si="3">SUM(D26:D29)</f>
        <v>83542110</v>
      </c>
      <c r="E30" s="80">
        <f t="shared" si="3"/>
        <v>358786060</v>
      </c>
      <c r="F30" s="80">
        <f t="shared" si="3"/>
        <v>124450477</v>
      </c>
      <c r="G30" s="80">
        <f t="shared" si="3"/>
        <v>0</v>
      </c>
      <c r="H30" s="81">
        <f t="shared" si="3"/>
        <v>566778647</v>
      </c>
      <c r="I30" s="79">
        <f t="shared" si="3"/>
        <v>82390008</v>
      </c>
      <c r="J30" s="80">
        <f t="shared" si="3"/>
        <v>340564612</v>
      </c>
      <c r="K30" s="80">
        <f t="shared" si="3"/>
        <v>88951102</v>
      </c>
      <c r="L30" s="80">
        <f t="shared" si="3"/>
        <v>0</v>
      </c>
      <c r="M30" s="82">
        <f t="shared" si="3"/>
        <v>511905722</v>
      </c>
    </row>
    <row r="31" spans="1:13" ht="13" x14ac:dyDescent="0.3">
      <c r="A31" s="47" t="s">
        <v>53</v>
      </c>
      <c r="B31" s="71" t="s">
        <v>244</v>
      </c>
      <c r="C31" s="72" t="s">
        <v>245</v>
      </c>
      <c r="D31" s="73">
        <v>26476588</v>
      </c>
      <c r="E31" s="74">
        <v>42554818</v>
      </c>
      <c r="F31" s="74">
        <v>36652228</v>
      </c>
      <c r="G31" s="74">
        <v>0</v>
      </c>
      <c r="H31" s="75">
        <v>105683634</v>
      </c>
      <c r="I31" s="73">
        <v>21688384</v>
      </c>
      <c r="J31" s="74">
        <v>47746849</v>
      </c>
      <c r="K31" s="74">
        <v>22061429</v>
      </c>
      <c r="L31" s="74">
        <v>0</v>
      </c>
      <c r="M31" s="76">
        <v>91496662</v>
      </c>
    </row>
    <row r="32" spans="1:13" ht="13" x14ac:dyDescent="0.3">
      <c r="A32" s="47" t="s">
        <v>53</v>
      </c>
      <c r="B32" s="71" t="s">
        <v>246</v>
      </c>
      <c r="C32" s="72" t="s">
        <v>247</v>
      </c>
      <c r="D32" s="73">
        <v>2253054</v>
      </c>
      <c r="E32" s="74">
        <v>10185026</v>
      </c>
      <c r="F32" s="74">
        <v>10949243</v>
      </c>
      <c r="G32" s="74">
        <v>0</v>
      </c>
      <c r="H32" s="75">
        <v>23387323</v>
      </c>
      <c r="I32" s="73">
        <v>4802454</v>
      </c>
      <c r="J32" s="74">
        <v>8601019</v>
      </c>
      <c r="K32" s="74">
        <v>12883265</v>
      </c>
      <c r="L32" s="74">
        <v>0</v>
      </c>
      <c r="M32" s="76">
        <v>26286738</v>
      </c>
    </row>
    <row r="33" spans="1:13" ht="13" x14ac:dyDescent="0.3">
      <c r="A33" s="47" t="s">
        <v>53</v>
      </c>
      <c r="B33" s="71" t="s">
        <v>248</v>
      </c>
      <c r="C33" s="72" t="s">
        <v>249</v>
      </c>
      <c r="D33" s="73">
        <v>8660276</v>
      </c>
      <c r="E33" s="74">
        <v>470725</v>
      </c>
      <c r="F33" s="74">
        <v>42128775</v>
      </c>
      <c r="G33" s="74">
        <v>0</v>
      </c>
      <c r="H33" s="75">
        <v>51259776</v>
      </c>
      <c r="I33" s="73">
        <v>4086939</v>
      </c>
      <c r="J33" s="74">
        <v>269754</v>
      </c>
      <c r="K33" s="74">
        <v>12091005</v>
      </c>
      <c r="L33" s="74">
        <v>0</v>
      </c>
      <c r="M33" s="76">
        <v>16447698</v>
      </c>
    </row>
    <row r="34" spans="1:13" ht="13" x14ac:dyDescent="0.3">
      <c r="A34" s="47" t="s">
        <v>53</v>
      </c>
      <c r="B34" s="71" t="s">
        <v>250</v>
      </c>
      <c r="C34" s="72" t="s">
        <v>251</v>
      </c>
      <c r="D34" s="73">
        <v>13864121</v>
      </c>
      <c r="E34" s="74">
        <v>34996268</v>
      </c>
      <c r="F34" s="74">
        <v>6288119</v>
      </c>
      <c r="G34" s="74">
        <v>0</v>
      </c>
      <c r="H34" s="75">
        <v>55148508</v>
      </c>
      <c r="I34" s="73">
        <v>12326912</v>
      </c>
      <c r="J34" s="74">
        <v>35339029</v>
      </c>
      <c r="K34" s="74">
        <v>5583895</v>
      </c>
      <c r="L34" s="74">
        <v>0</v>
      </c>
      <c r="M34" s="76">
        <v>53249836</v>
      </c>
    </row>
    <row r="35" spans="1:13" ht="13" x14ac:dyDescent="0.3">
      <c r="A35" s="47" t="s">
        <v>68</v>
      </c>
      <c r="B35" s="71" t="s">
        <v>252</v>
      </c>
      <c r="C35" s="72" t="s">
        <v>253</v>
      </c>
      <c r="D35" s="73">
        <v>0</v>
      </c>
      <c r="E35" s="74">
        <v>39538894</v>
      </c>
      <c r="F35" s="74">
        <v>26524035</v>
      </c>
      <c r="G35" s="74">
        <v>0</v>
      </c>
      <c r="H35" s="75">
        <v>66062929</v>
      </c>
      <c r="I35" s="73">
        <v>0</v>
      </c>
      <c r="J35" s="74">
        <v>17325190</v>
      </c>
      <c r="K35" s="74">
        <v>22846576</v>
      </c>
      <c r="L35" s="74">
        <v>0</v>
      </c>
      <c r="M35" s="76">
        <v>40171766</v>
      </c>
    </row>
    <row r="36" spans="1:13" ht="14" x14ac:dyDescent="0.3">
      <c r="A36" s="48" t="s">
        <v>0</v>
      </c>
      <c r="B36" s="77" t="s">
        <v>254</v>
      </c>
      <c r="C36" s="78" t="s">
        <v>0</v>
      </c>
      <c r="D36" s="79">
        <f t="shared" ref="D36:M36" si="4">SUM(D31:D35)</f>
        <v>51254039</v>
      </c>
      <c r="E36" s="80">
        <f t="shared" si="4"/>
        <v>127745731</v>
      </c>
      <c r="F36" s="80">
        <f t="shared" si="4"/>
        <v>122542400</v>
      </c>
      <c r="G36" s="80">
        <f t="shared" si="4"/>
        <v>0</v>
      </c>
      <c r="H36" s="81">
        <f t="shared" si="4"/>
        <v>301542170</v>
      </c>
      <c r="I36" s="79">
        <f t="shared" si="4"/>
        <v>42904689</v>
      </c>
      <c r="J36" s="80">
        <f t="shared" si="4"/>
        <v>109281841</v>
      </c>
      <c r="K36" s="80">
        <f t="shared" si="4"/>
        <v>75466170</v>
      </c>
      <c r="L36" s="80">
        <f t="shared" si="4"/>
        <v>0</v>
      </c>
      <c r="M36" s="82">
        <f t="shared" si="4"/>
        <v>227652700</v>
      </c>
    </row>
    <row r="37" spans="1:13" ht="13" x14ac:dyDescent="0.3">
      <c r="A37" s="47" t="s">
        <v>53</v>
      </c>
      <c r="B37" s="71" t="s">
        <v>255</v>
      </c>
      <c r="C37" s="72" t="s">
        <v>256</v>
      </c>
      <c r="D37" s="73">
        <v>116029360</v>
      </c>
      <c r="E37" s="74">
        <v>357788868</v>
      </c>
      <c r="F37" s="74">
        <v>57836530</v>
      </c>
      <c r="G37" s="74">
        <v>0</v>
      </c>
      <c r="H37" s="75">
        <v>531654758</v>
      </c>
      <c r="I37" s="73">
        <v>106866830</v>
      </c>
      <c r="J37" s="74">
        <v>338030496</v>
      </c>
      <c r="K37" s="74">
        <v>53458701</v>
      </c>
      <c r="L37" s="74">
        <v>0</v>
      </c>
      <c r="M37" s="76">
        <v>498356027</v>
      </c>
    </row>
    <row r="38" spans="1:13" ht="13" x14ac:dyDescent="0.3">
      <c r="A38" s="47" t="s">
        <v>53</v>
      </c>
      <c r="B38" s="71" t="s">
        <v>257</v>
      </c>
      <c r="C38" s="72" t="s">
        <v>258</v>
      </c>
      <c r="D38" s="73">
        <v>8759769</v>
      </c>
      <c r="E38" s="74">
        <v>5594267</v>
      </c>
      <c r="F38" s="74">
        <v>5029217</v>
      </c>
      <c r="G38" s="74">
        <v>0</v>
      </c>
      <c r="H38" s="75">
        <v>19383253</v>
      </c>
      <c r="I38" s="73">
        <v>11130942</v>
      </c>
      <c r="J38" s="74">
        <v>6716756</v>
      </c>
      <c r="K38" s="74">
        <v>9101401</v>
      </c>
      <c r="L38" s="74">
        <v>0</v>
      </c>
      <c r="M38" s="76">
        <v>26949099</v>
      </c>
    </row>
    <row r="39" spans="1:13" ht="13" x14ac:dyDescent="0.3">
      <c r="A39" s="47" t="s">
        <v>53</v>
      </c>
      <c r="B39" s="71" t="s">
        <v>259</v>
      </c>
      <c r="C39" s="72" t="s">
        <v>260</v>
      </c>
      <c r="D39" s="73">
        <v>12382424</v>
      </c>
      <c r="E39" s="74">
        <v>385768</v>
      </c>
      <c r="F39" s="74">
        <v>8975853</v>
      </c>
      <c r="G39" s="74">
        <v>0</v>
      </c>
      <c r="H39" s="75">
        <v>21744045</v>
      </c>
      <c r="I39" s="73">
        <v>11263882</v>
      </c>
      <c r="J39" s="74">
        <v>381004</v>
      </c>
      <c r="K39" s="74">
        <v>4584559</v>
      </c>
      <c r="L39" s="74">
        <v>0</v>
      </c>
      <c r="M39" s="76">
        <v>16229445</v>
      </c>
    </row>
    <row r="40" spans="1:13" ht="13" x14ac:dyDescent="0.3">
      <c r="A40" s="47" t="s">
        <v>68</v>
      </c>
      <c r="B40" s="71" t="s">
        <v>261</v>
      </c>
      <c r="C40" s="72" t="s">
        <v>262</v>
      </c>
      <c r="D40" s="73">
        <v>0</v>
      </c>
      <c r="E40" s="74">
        <v>7863566</v>
      </c>
      <c r="F40" s="74">
        <v>4114343</v>
      </c>
      <c r="G40" s="74">
        <v>0</v>
      </c>
      <c r="H40" s="75">
        <v>11977909</v>
      </c>
      <c r="I40" s="73">
        <v>0</v>
      </c>
      <c r="J40" s="74">
        <v>10348082</v>
      </c>
      <c r="K40" s="74">
        <v>5597826</v>
      </c>
      <c r="L40" s="74">
        <v>0</v>
      </c>
      <c r="M40" s="76">
        <v>15945908</v>
      </c>
    </row>
    <row r="41" spans="1:13" ht="14" x14ac:dyDescent="0.3">
      <c r="A41" s="48" t="s">
        <v>0</v>
      </c>
      <c r="B41" s="77" t="s">
        <v>263</v>
      </c>
      <c r="C41" s="78" t="s">
        <v>0</v>
      </c>
      <c r="D41" s="79">
        <f t="shared" ref="D41:M41" si="5">SUM(D37:D40)</f>
        <v>137171553</v>
      </c>
      <c r="E41" s="80">
        <f t="shared" si="5"/>
        <v>371632469</v>
      </c>
      <c r="F41" s="80">
        <f t="shared" si="5"/>
        <v>75955943</v>
      </c>
      <c r="G41" s="80">
        <f t="shared" si="5"/>
        <v>0</v>
      </c>
      <c r="H41" s="81">
        <f t="shared" si="5"/>
        <v>584759965</v>
      </c>
      <c r="I41" s="79">
        <f t="shared" si="5"/>
        <v>129261654</v>
      </c>
      <c r="J41" s="80">
        <f t="shared" si="5"/>
        <v>355476338</v>
      </c>
      <c r="K41" s="80">
        <f t="shared" si="5"/>
        <v>72742487</v>
      </c>
      <c r="L41" s="80">
        <f t="shared" si="5"/>
        <v>0</v>
      </c>
      <c r="M41" s="82">
        <f t="shared" si="5"/>
        <v>557480479</v>
      </c>
    </row>
    <row r="42" spans="1:13" ht="13" x14ac:dyDescent="0.3">
      <c r="A42" s="47" t="s">
        <v>53</v>
      </c>
      <c r="B42" s="71" t="s">
        <v>264</v>
      </c>
      <c r="C42" s="72" t="s">
        <v>265</v>
      </c>
      <c r="D42" s="73">
        <v>8356422</v>
      </c>
      <c r="E42" s="74">
        <v>12286411</v>
      </c>
      <c r="F42" s="74">
        <v>14295835</v>
      </c>
      <c r="G42" s="74">
        <v>0</v>
      </c>
      <c r="H42" s="75">
        <v>34938668</v>
      </c>
      <c r="I42" s="73">
        <v>2975769</v>
      </c>
      <c r="J42" s="74">
        <v>9626087</v>
      </c>
      <c r="K42" s="74">
        <v>7744043</v>
      </c>
      <c r="L42" s="74">
        <v>0</v>
      </c>
      <c r="M42" s="76">
        <v>20345899</v>
      </c>
    </row>
    <row r="43" spans="1:13" ht="13" x14ac:dyDescent="0.3">
      <c r="A43" s="47" t="s">
        <v>53</v>
      </c>
      <c r="B43" s="71" t="s">
        <v>266</v>
      </c>
      <c r="C43" s="72" t="s">
        <v>267</v>
      </c>
      <c r="D43" s="73">
        <v>15291816</v>
      </c>
      <c r="E43" s="74">
        <v>21403163</v>
      </c>
      <c r="F43" s="74">
        <v>7868885</v>
      </c>
      <c r="G43" s="74">
        <v>0</v>
      </c>
      <c r="H43" s="75">
        <v>44563864</v>
      </c>
      <c r="I43" s="73">
        <v>15348342</v>
      </c>
      <c r="J43" s="74">
        <v>19455015</v>
      </c>
      <c r="K43" s="74">
        <v>8252277</v>
      </c>
      <c r="L43" s="74">
        <v>0</v>
      </c>
      <c r="M43" s="76">
        <v>43055634</v>
      </c>
    </row>
    <row r="44" spans="1:13" ht="13" x14ac:dyDescent="0.3">
      <c r="A44" s="47" t="s">
        <v>53</v>
      </c>
      <c r="B44" s="71" t="s">
        <v>268</v>
      </c>
      <c r="C44" s="72" t="s">
        <v>269</v>
      </c>
      <c r="D44" s="73">
        <v>38905811</v>
      </c>
      <c r="E44" s="74">
        <v>89301481</v>
      </c>
      <c r="F44" s="74">
        <v>37921762</v>
      </c>
      <c r="G44" s="74">
        <v>0</v>
      </c>
      <c r="H44" s="75">
        <v>166129054</v>
      </c>
      <c r="I44" s="73">
        <v>43393388</v>
      </c>
      <c r="J44" s="74">
        <v>117309520</v>
      </c>
      <c r="K44" s="74">
        <v>21528584</v>
      </c>
      <c r="L44" s="74">
        <v>0</v>
      </c>
      <c r="M44" s="76">
        <v>182231492</v>
      </c>
    </row>
    <row r="45" spans="1:13" ht="13" x14ac:dyDescent="0.3">
      <c r="A45" s="47" t="s">
        <v>53</v>
      </c>
      <c r="B45" s="71" t="s">
        <v>270</v>
      </c>
      <c r="C45" s="72" t="s">
        <v>271</v>
      </c>
      <c r="D45" s="73">
        <v>9917324</v>
      </c>
      <c r="E45" s="74">
        <v>857844</v>
      </c>
      <c r="F45" s="74">
        <v>10362553</v>
      </c>
      <c r="G45" s="74">
        <v>0</v>
      </c>
      <c r="H45" s="75">
        <v>21137721</v>
      </c>
      <c r="I45" s="73">
        <v>6369597</v>
      </c>
      <c r="J45" s="74">
        <v>555894</v>
      </c>
      <c r="K45" s="74">
        <v>1925141</v>
      </c>
      <c r="L45" s="74">
        <v>0</v>
      </c>
      <c r="M45" s="76">
        <v>8850632</v>
      </c>
    </row>
    <row r="46" spans="1:13" ht="13" x14ac:dyDescent="0.3">
      <c r="A46" s="47" t="s">
        <v>53</v>
      </c>
      <c r="B46" s="71" t="s">
        <v>272</v>
      </c>
      <c r="C46" s="72" t="s">
        <v>273</v>
      </c>
      <c r="D46" s="73">
        <v>40577686</v>
      </c>
      <c r="E46" s="74">
        <v>30306957</v>
      </c>
      <c r="F46" s="74">
        <v>52678803</v>
      </c>
      <c r="G46" s="74">
        <v>0</v>
      </c>
      <c r="H46" s="75">
        <v>123563446</v>
      </c>
      <c r="I46" s="73">
        <v>19349255</v>
      </c>
      <c r="J46" s="74">
        <v>27087684</v>
      </c>
      <c r="K46" s="74">
        <v>11804456</v>
      </c>
      <c r="L46" s="74">
        <v>0</v>
      </c>
      <c r="M46" s="76">
        <v>58241395</v>
      </c>
    </row>
    <row r="47" spans="1:13" ht="13" x14ac:dyDescent="0.3">
      <c r="A47" s="47" t="s">
        <v>68</v>
      </c>
      <c r="B47" s="71" t="s">
        <v>274</v>
      </c>
      <c r="C47" s="72" t="s">
        <v>275</v>
      </c>
      <c r="D47" s="73">
        <v>0</v>
      </c>
      <c r="E47" s="74">
        <v>23560177</v>
      </c>
      <c r="F47" s="74">
        <v>6924655</v>
      </c>
      <c r="G47" s="74">
        <v>0</v>
      </c>
      <c r="H47" s="75">
        <v>30484832</v>
      </c>
      <c r="I47" s="73">
        <v>0</v>
      </c>
      <c r="J47" s="74">
        <v>15355718</v>
      </c>
      <c r="K47" s="74">
        <v>19030335</v>
      </c>
      <c r="L47" s="74">
        <v>0</v>
      </c>
      <c r="M47" s="76">
        <v>34386053</v>
      </c>
    </row>
    <row r="48" spans="1:13" ht="14" x14ac:dyDescent="0.3">
      <c r="A48" s="48" t="s">
        <v>0</v>
      </c>
      <c r="B48" s="77" t="s">
        <v>276</v>
      </c>
      <c r="C48" s="78" t="s">
        <v>0</v>
      </c>
      <c r="D48" s="79">
        <f t="shared" ref="D48:M48" si="6">SUM(D42:D47)</f>
        <v>113049059</v>
      </c>
      <c r="E48" s="80">
        <f t="shared" si="6"/>
        <v>177716033</v>
      </c>
      <c r="F48" s="80">
        <f t="shared" si="6"/>
        <v>130052493</v>
      </c>
      <c r="G48" s="80">
        <f t="shared" si="6"/>
        <v>0</v>
      </c>
      <c r="H48" s="81">
        <f t="shared" si="6"/>
        <v>420817585</v>
      </c>
      <c r="I48" s="79">
        <f t="shared" si="6"/>
        <v>87436351</v>
      </c>
      <c r="J48" s="80">
        <f t="shared" si="6"/>
        <v>189389918</v>
      </c>
      <c r="K48" s="80">
        <f t="shared" si="6"/>
        <v>70284836</v>
      </c>
      <c r="L48" s="80">
        <f t="shared" si="6"/>
        <v>0</v>
      </c>
      <c r="M48" s="82">
        <f t="shared" si="6"/>
        <v>347111105</v>
      </c>
    </row>
    <row r="49" spans="1:13" ht="13" x14ac:dyDescent="0.3">
      <c r="A49" s="47" t="s">
        <v>53</v>
      </c>
      <c r="B49" s="71" t="s">
        <v>277</v>
      </c>
      <c r="C49" s="72" t="s">
        <v>278</v>
      </c>
      <c r="D49" s="73">
        <v>6990309</v>
      </c>
      <c r="E49" s="74">
        <v>144927</v>
      </c>
      <c r="F49" s="74">
        <v>6465054</v>
      </c>
      <c r="G49" s="74">
        <v>0</v>
      </c>
      <c r="H49" s="75">
        <v>13600290</v>
      </c>
      <c r="I49" s="73">
        <v>6591037</v>
      </c>
      <c r="J49" s="74">
        <v>117489</v>
      </c>
      <c r="K49" s="74">
        <v>12218641</v>
      </c>
      <c r="L49" s="74">
        <v>0</v>
      </c>
      <c r="M49" s="76">
        <v>18927167</v>
      </c>
    </row>
    <row r="50" spans="1:13" ht="13" x14ac:dyDescent="0.3">
      <c r="A50" s="47" t="s">
        <v>53</v>
      </c>
      <c r="B50" s="71" t="s">
        <v>279</v>
      </c>
      <c r="C50" s="72" t="s">
        <v>280</v>
      </c>
      <c r="D50" s="73">
        <v>11457057</v>
      </c>
      <c r="E50" s="74">
        <v>1079808</v>
      </c>
      <c r="F50" s="74">
        <v>24916967</v>
      </c>
      <c r="G50" s="74">
        <v>0</v>
      </c>
      <c r="H50" s="75">
        <v>37453832</v>
      </c>
      <c r="I50" s="73">
        <v>10606395</v>
      </c>
      <c r="J50" s="74">
        <v>1070782</v>
      </c>
      <c r="K50" s="74">
        <v>4074034</v>
      </c>
      <c r="L50" s="74">
        <v>0</v>
      </c>
      <c r="M50" s="76">
        <v>15751211</v>
      </c>
    </row>
    <row r="51" spans="1:13" ht="13" x14ac:dyDescent="0.3">
      <c r="A51" s="47" t="s">
        <v>53</v>
      </c>
      <c r="B51" s="71" t="s">
        <v>281</v>
      </c>
      <c r="C51" s="72" t="s">
        <v>282</v>
      </c>
      <c r="D51" s="73">
        <v>14860707</v>
      </c>
      <c r="E51" s="74">
        <v>1491370</v>
      </c>
      <c r="F51" s="74">
        <v>15416488</v>
      </c>
      <c r="G51" s="74">
        <v>0</v>
      </c>
      <c r="H51" s="75">
        <v>31768565</v>
      </c>
      <c r="I51" s="73">
        <v>11321364</v>
      </c>
      <c r="J51" s="74">
        <v>1499904</v>
      </c>
      <c r="K51" s="74">
        <v>5351457</v>
      </c>
      <c r="L51" s="74">
        <v>0</v>
      </c>
      <c r="M51" s="76">
        <v>18172725</v>
      </c>
    </row>
    <row r="52" spans="1:13" ht="13" x14ac:dyDescent="0.3">
      <c r="A52" s="47" t="s">
        <v>53</v>
      </c>
      <c r="B52" s="71" t="s">
        <v>283</v>
      </c>
      <c r="C52" s="72" t="s">
        <v>284</v>
      </c>
      <c r="D52" s="73">
        <v>11332107</v>
      </c>
      <c r="E52" s="74">
        <v>570297</v>
      </c>
      <c r="F52" s="74">
        <v>4457049</v>
      </c>
      <c r="G52" s="74">
        <v>0</v>
      </c>
      <c r="H52" s="75">
        <v>16359453</v>
      </c>
      <c r="I52" s="73">
        <v>4813214</v>
      </c>
      <c r="J52" s="74">
        <v>575434</v>
      </c>
      <c r="K52" s="74">
        <v>6413533</v>
      </c>
      <c r="L52" s="74">
        <v>0</v>
      </c>
      <c r="M52" s="76">
        <v>11802181</v>
      </c>
    </row>
    <row r="53" spans="1:13" ht="13" x14ac:dyDescent="0.3">
      <c r="A53" s="47" t="s">
        <v>68</v>
      </c>
      <c r="B53" s="71" t="s">
        <v>285</v>
      </c>
      <c r="C53" s="72" t="s">
        <v>286</v>
      </c>
      <c r="D53" s="73">
        <v>0</v>
      </c>
      <c r="E53" s="74">
        <v>17056538</v>
      </c>
      <c r="F53" s="74">
        <v>-70806450</v>
      </c>
      <c r="G53" s="74">
        <v>0</v>
      </c>
      <c r="H53" s="75">
        <v>-53749912</v>
      </c>
      <c r="I53" s="73">
        <v>0</v>
      </c>
      <c r="J53" s="74">
        <v>8394838</v>
      </c>
      <c r="K53" s="74">
        <v>8251707</v>
      </c>
      <c r="L53" s="74">
        <v>0</v>
      </c>
      <c r="M53" s="76">
        <v>16646545</v>
      </c>
    </row>
    <row r="54" spans="1:13" ht="14" x14ac:dyDescent="0.3">
      <c r="A54" s="48" t="s">
        <v>0</v>
      </c>
      <c r="B54" s="77" t="s">
        <v>287</v>
      </c>
      <c r="C54" s="78" t="s">
        <v>0</v>
      </c>
      <c r="D54" s="79">
        <f t="shared" ref="D54:M54" si="7">SUM(D49:D53)</f>
        <v>44640180</v>
      </c>
      <c r="E54" s="80">
        <f t="shared" si="7"/>
        <v>20342940</v>
      </c>
      <c r="F54" s="80">
        <f t="shared" si="7"/>
        <v>-19550892</v>
      </c>
      <c r="G54" s="80">
        <f t="shared" si="7"/>
        <v>0</v>
      </c>
      <c r="H54" s="81">
        <f t="shared" si="7"/>
        <v>45432228</v>
      </c>
      <c r="I54" s="79">
        <f t="shared" si="7"/>
        <v>33332010</v>
      </c>
      <c r="J54" s="80">
        <f t="shared" si="7"/>
        <v>11658447</v>
      </c>
      <c r="K54" s="80">
        <f t="shared" si="7"/>
        <v>36309372</v>
      </c>
      <c r="L54" s="80">
        <f t="shared" si="7"/>
        <v>0</v>
      </c>
      <c r="M54" s="82">
        <f t="shared" si="7"/>
        <v>81299829</v>
      </c>
    </row>
    <row r="55" spans="1:13" ht="13" x14ac:dyDescent="0.3">
      <c r="A55" s="47" t="s">
        <v>53</v>
      </c>
      <c r="B55" s="71" t="s">
        <v>288</v>
      </c>
      <c r="C55" s="72" t="s">
        <v>289</v>
      </c>
      <c r="D55" s="73">
        <v>11769312</v>
      </c>
      <c r="E55" s="74">
        <v>180837</v>
      </c>
      <c r="F55" s="74">
        <v>4091530</v>
      </c>
      <c r="G55" s="74">
        <v>0</v>
      </c>
      <c r="H55" s="75">
        <v>16041679</v>
      </c>
      <c r="I55" s="73">
        <v>27432656</v>
      </c>
      <c r="J55" s="74">
        <v>198967</v>
      </c>
      <c r="K55" s="74">
        <v>4994985</v>
      </c>
      <c r="L55" s="74">
        <v>0</v>
      </c>
      <c r="M55" s="76">
        <v>32626608</v>
      </c>
    </row>
    <row r="56" spans="1:13" ht="13" x14ac:dyDescent="0.3">
      <c r="A56" s="47" t="s">
        <v>53</v>
      </c>
      <c r="B56" s="71" t="s">
        <v>290</v>
      </c>
      <c r="C56" s="72" t="s">
        <v>291</v>
      </c>
      <c r="D56" s="73">
        <v>189911817</v>
      </c>
      <c r="E56" s="74">
        <v>828625019</v>
      </c>
      <c r="F56" s="74">
        <v>181460104</v>
      </c>
      <c r="G56" s="74">
        <v>0</v>
      </c>
      <c r="H56" s="75">
        <v>1199996940</v>
      </c>
      <c r="I56" s="73">
        <v>174329917</v>
      </c>
      <c r="J56" s="74">
        <v>736280383</v>
      </c>
      <c r="K56" s="74">
        <v>227477996</v>
      </c>
      <c r="L56" s="74">
        <v>0</v>
      </c>
      <c r="M56" s="76">
        <v>1138088296</v>
      </c>
    </row>
    <row r="57" spans="1:13" ht="13" x14ac:dyDescent="0.3">
      <c r="A57" s="47" t="s">
        <v>53</v>
      </c>
      <c r="B57" s="71" t="s">
        <v>292</v>
      </c>
      <c r="C57" s="72" t="s">
        <v>293</v>
      </c>
      <c r="D57" s="73">
        <v>14040355</v>
      </c>
      <c r="E57" s="74">
        <v>29103511</v>
      </c>
      <c r="F57" s="74">
        <v>16219968</v>
      </c>
      <c r="G57" s="74">
        <v>0</v>
      </c>
      <c r="H57" s="75">
        <v>59363834</v>
      </c>
      <c r="I57" s="73">
        <v>9190854</v>
      </c>
      <c r="J57" s="74">
        <v>30016277</v>
      </c>
      <c r="K57" s="74">
        <v>14382366</v>
      </c>
      <c r="L57" s="74">
        <v>0</v>
      </c>
      <c r="M57" s="76">
        <v>53589497</v>
      </c>
    </row>
    <row r="58" spans="1:13" ht="13" x14ac:dyDescent="0.3">
      <c r="A58" s="47" t="s">
        <v>53</v>
      </c>
      <c r="B58" s="71" t="s">
        <v>294</v>
      </c>
      <c r="C58" s="72" t="s">
        <v>295</v>
      </c>
      <c r="D58" s="73">
        <v>6148120</v>
      </c>
      <c r="E58" s="74">
        <v>9627713</v>
      </c>
      <c r="F58" s="74">
        <v>4549704</v>
      </c>
      <c r="G58" s="74">
        <v>0</v>
      </c>
      <c r="H58" s="75">
        <v>20325537</v>
      </c>
      <c r="I58" s="73">
        <v>3650888</v>
      </c>
      <c r="J58" s="74">
        <v>8641532</v>
      </c>
      <c r="K58" s="74">
        <v>1660260</v>
      </c>
      <c r="L58" s="74">
        <v>0</v>
      </c>
      <c r="M58" s="76">
        <v>13952680</v>
      </c>
    </row>
    <row r="59" spans="1:13" ht="13" x14ac:dyDescent="0.3">
      <c r="A59" s="47" t="s">
        <v>53</v>
      </c>
      <c r="B59" s="71" t="s">
        <v>296</v>
      </c>
      <c r="C59" s="72" t="s">
        <v>297</v>
      </c>
      <c r="D59" s="73">
        <v>16024890</v>
      </c>
      <c r="E59" s="74">
        <v>5054278</v>
      </c>
      <c r="F59" s="74">
        <v>15349536</v>
      </c>
      <c r="G59" s="74">
        <v>0</v>
      </c>
      <c r="H59" s="75">
        <v>36428704</v>
      </c>
      <c r="I59" s="73">
        <v>16469693</v>
      </c>
      <c r="J59" s="74">
        <v>3775243</v>
      </c>
      <c r="K59" s="74">
        <v>9763816</v>
      </c>
      <c r="L59" s="74">
        <v>0</v>
      </c>
      <c r="M59" s="76">
        <v>30008752</v>
      </c>
    </row>
    <row r="60" spans="1:13" ht="13" x14ac:dyDescent="0.3">
      <c r="A60" s="47" t="s">
        <v>68</v>
      </c>
      <c r="B60" s="71" t="s">
        <v>298</v>
      </c>
      <c r="C60" s="72" t="s">
        <v>299</v>
      </c>
      <c r="D60" s="73">
        <v>0</v>
      </c>
      <c r="E60" s="74">
        <v>30487514</v>
      </c>
      <c r="F60" s="74">
        <v>20628850</v>
      </c>
      <c r="G60" s="74">
        <v>0</v>
      </c>
      <c r="H60" s="75">
        <v>51116364</v>
      </c>
      <c r="I60" s="73">
        <v>0</v>
      </c>
      <c r="J60" s="74">
        <v>27220409</v>
      </c>
      <c r="K60" s="74">
        <v>19894011</v>
      </c>
      <c r="L60" s="74">
        <v>0</v>
      </c>
      <c r="M60" s="76">
        <v>47114420</v>
      </c>
    </row>
    <row r="61" spans="1:13" ht="14" x14ac:dyDescent="0.3">
      <c r="A61" s="48" t="s">
        <v>0</v>
      </c>
      <c r="B61" s="77" t="s">
        <v>300</v>
      </c>
      <c r="C61" s="78" t="s">
        <v>0</v>
      </c>
      <c r="D61" s="79">
        <f t="shared" ref="D61:M61" si="8">SUM(D55:D60)</f>
        <v>237894494</v>
      </c>
      <c r="E61" s="80">
        <f t="shared" si="8"/>
        <v>903078872</v>
      </c>
      <c r="F61" s="80">
        <f t="shared" si="8"/>
        <v>242299692</v>
      </c>
      <c r="G61" s="80">
        <f t="shared" si="8"/>
        <v>0</v>
      </c>
      <c r="H61" s="81">
        <f t="shared" si="8"/>
        <v>1383273058</v>
      </c>
      <c r="I61" s="79">
        <f t="shared" si="8"/>
        <v>231074008</v>
      </c>
      <c r="J61" s="80">
        <f t="shared" si="8"/>
        <v>806132811</v>
      </c>
      <c r="K61" s="80">
        <f t="shared" si="8"/>
        <v>278173434</v>
      </c>
      <c r="L61" s="80">
        <f t="shared" si="8"/>
        <v>0</v>
      </c>
      <c r="M61" s="82">
        <f t="shared" si="8"/>
        <v>1315380253</v>
      </c>
    </row>
    <row r="62" spans="1:13" ht="13" x14ac:dyDescent="0.3">
      <c r="A62" s="47" t="s">
        <v>53</v>
      </c>
      <c r="B62" s="71" t="s">
        <v>301</v>
      </c>
      <c r="C62" s="72" t="s">
        <v>302</v>
      </c>
      <c r="D62" s="73">
        <v>10060211</v>
      </c>
      <c r="E62" s="74">
        <v>26288441</v>
      </c>
      <c r="F62" s="74">
        <v>8524484</v>
      </c>
      <c r="G62" s="74">
        <v>0</v>
      </c>
      <c r="H62" s="75">
        <v>44873136</v>
      </c>
      <c r="I62" s="73">
        <v>6772003</v>
      </c>
      <c r="J62" s="74">
        <v>18488324</v>
      </c>
      <c r="K62" s="74">
        <v>11858731</v>
      </c>
      <c r="L62" s="74">
        <v>0</v>
      </c>
      <c r="M62" s="76">
        <v>37119058</v>
      </c>
    </row>
    <row r="63" spans="1:13" ht="13" x14ac:dyDescent="0.3">
      <c r="A63" s="47" t="s">
        <v>53</v>
      </c>
      <c r="B63" s="71" t="s">
        <v>303</v>
      </c>
      <c r="C63" s="72" t="s">
        <v>304</v>
      </c>
      <c r="D63" s="73">
        <v>233256124</v>
      </c>
      <c r="E63" s="74">
        <v>414271477</v>
      </c>
      <c r="F63" s="74">
        <v>51389912</v>
      </c>
      <c r="G63" s="74">
        <v>0</v>
      </c>
      <c r="H63" s="75">
        <v>698917513</v>
      </c>
      <c r="I63" s="73">
        <v>198609505</v>
      </c>
      <c r="J63" s="74">
        <v>366333328</v>
      </c>
      <c r="K63" s="74">
        <v>73979866</v>
      </c>
      <c r="L63" s="74">
        <v>0</v>
      </c>
      <c r="M63" s="76">
        <v>638922699</v>
      </c>
    </row>
    <row r="64" spans="1:13" ht="13" x14ac:dyDescent="0.3">
      <c r="A64" s="47" t="s">
        <v>53</v>
      </c>
      <c r="B64" s="71" t="s">
        <v>305</v>
      </c>
      <c r="C64" s="72" t="s">
        <v>306</v>
      </c>
      <c r="D64" s="73">
        <v>5367112</v>
      </c>
      <c r="E64" s="74">
        <v>166905</v>
      </c>
      <c r="F64" s="74">
        <v>2890661</v>
      </c>
      <c r="G64" s="74">
        <v>0</v>
      </c>
      <c r="H64" s="75">
        <v>8424678</v>
      </c>
      <c r="I64" s="73">
        <v>2131792</v>
      </c>
      <c r="J64" s="74">
        <v>162287</v>
      </c>
      <c r="K64" s="74">
        <v>6372836</v>
      </c>
      <c r="L64" s="74">
        <v>0</v>
      </c>
      <c r="M64" s="76">
        <v>8666915</v>
      </c>
    </row>
    <row r="65" spans="1:13" ht="13" x14ac:dyDescent="0.3">
      <c r="A65" s="47" t="s">
        <v>53</v>
      </c>
      <c r="B65" s="71" t="s">
        <v>307</v>
      </c>
      <c r="C65" s="72" t="s">
        <v>308</v>
      </c>
      <c r="D65" s="73">
        <v>403737</v>
      </c>
      <c r="E65" s="74">
        <v>76864</v>
      </c>
      <c r="F65" s="74">
        <v>3318277</v>
      </c>
      <c r="G65" s="74">
        <v>0</v>
      </c>
      <c r="H65" s="75">
        <v>3798878</v>
      </c>
      <c r="I65" s="73">
        <v>447171</v>
      </c>
      <c r="J65" s="74">
        <v>72800</v>
      </c>
      <c r="K65" s="74">
        <v>6300338</v>
      </c>
      <c r="L65" s="74">
        <v>0</v>
      </c>
      <c r="M65" s="76">
        <v>6820309</v>
      </c>
    </row>
    <row r="66" spans="1:13" ht="13" x14ac:dyDescent="0.3">
      <c r="A66" s="47" t="s">
        <v>68</v>
      </c>
      <c r="B66" s="71" t="s">
        <v>309</v>
      </c>
      <c r="C66" s="72" t="s">
        <v>310</v>
      </c>
      <c r="D66" s="73">
        <v>0</v>
      </c>
      <c r="E66" s="74">
        <v>81620730</v>
      </c>
      <c r="F66" s="74">
        <v>49017660</v>
      </c>
      <c r="G66" s="74">
        <v>0</v>
      </c>
      <c r="H66" s="75">
        <v>130638390</v>
      </c>
      <c r="I66" s="73">
        <v>0</v>
      </c>
      <c r="J66" s="74">
        <v>105752287</v>
      </c>
      <c r="K66" s="74">
        <v>86590412</v>
      </c>
      <c r="L66" s="74">
        <v>0</v>
      </c>
      <c r="M66" s="76">
        <v>192342699</v>
      </c>
    </row>
    <row r="67" spans="1:13" ht="14" x14ac:dyDescent="0.3">
      <c r="A67" s="48" t="s">
        <v>0</v>
      </c>
      <c r="B67" s="77" t="s">
        <v>311</v>
      </c>
      <c r="C67" s="78" t="s">
        <v>0</v>
      </c>
      <c r="D67" s="79">
        <f t="shared" ref="D67:M67" si="9">SUM(D62:D66)</f>
        <v>249087184</v>
      </c>
      <c r="E67" s="80">
        <f t="shared" si="9"/>
        <v>522424417</v>
      </c>
      <c r="F67" s="80">
        <f t="shared" si="9"/>
        <v>115140994</v>
      </c>
      <c r="G67" s="80">
        <f t="shared" si="9"/>
        <v>0</v>
      </c>
      <c r="H67" s="81">
        <f t="shared" si="9"/>
        <v>886652595</v>
      </c>
      <c r="I67" s="79">
        <f t="shared" si="9"/>
        <v>207960471</v>
      </c>
      <c r="J67" s="80">
        <f t="shared" si="9"/>
        <v>490809026</v>
      </c>
      <c r="K67" s="80">
        <f t="shared" si="9"/>
        <v>185102183</v>
      </c>
      <c r="L67" s="80">
        <f t="shared" si="9"/>
        <v>0</v>
      </c>
      <c r="M67" s="82">
        <f t="shared" si="9"/>
        <v>883871680</v>
      </c>
    </row>
    <row r="68" spans="1:13" ht="13" x14ac:dyDescent="0.3">
      <c r="A68" s="47" t="s">
        <v>53</v>
      </c>
      <c r="B68" s="71" t="s">
        <v>312</v>
      </c>
      <c r="C68" s="72" t="s">
        <v>313</v>
      </c>
      <c r="D68" s="73">
        <v>30991861</v>
      </c>
      <c r="E68" s="74">
        <v>42129911</v>
      </c>
      <c r="F68" s="74">
        <v>7815578</v>
      </c>
      <c r="G68" s="74">
        <v>0</v>
      </c>
      <c r="H68" s="75">
        <v>80937350</v>
      </c>
      <c r="I68" s="73">
        <v>30867777</v>
      </c>
      <c r="J68" s="74">
        <v>55653230</v>
      </c>
      <c r="K68" s="74">
        <v>14031990</v>
      </c>
      <c r="L68" s="74">
        <v>0</v>
      </c>
      <c r="M68" s="76">
        <v>100552997</v>
      </c>
    </row>
    <row r="69" spans="1:13" ht="13" x14ac:dyDescent="0.3">
      <c r="A69" s="47" t="s">
        <v>53</v>
      </c>
      <c r="B69" s="71" t="s">
        <v>314</v>
      </c>
      <c r="C69" s="72" t="s">
        <v>315</v>
      </c>
      <c r="D69" s="73">
        <v>8584074</v>
      </c>
      <c r="E69" s="74">
        <v>986385</v>
      </c>
      <c r="F69" s="74">
        <v>13108471</v>
      </c>
      <c r="G69" s="74">
        <v>0</v>
      </c>
      <c r="H69" s="75">
        <v>22678930</v>
      </c>
      <c r="I69" s="73">
        <v>12486112</v>
      </c>
      <c r="J69" s="74">
        <v>942067</v>
      </c>
      <c r="K69" s="74">
        <v>8505794</v>
      </c>
      <c r="L69" s="74">
        <v>0</v>
      </c>
      <c r="M69" s="76">
        <v>21933973</v>
      </c>
    </row>
    <row r="70" spans="1:13" ht="13" x14ac:dyDescent="0.3">
      <c r="A70" s="47" t="s">
        <v>53</v>
      </c>
      <c r="B70" s="71" t="s">
        <v>316</v>
      </c>
      <c r="C70" s="72" t="s">
        <v>317</v>
      </c>
      <c r="D70" s="73">
        <v>3659278</v>
      </c>
      <c r="E70" s="74">
        <v>843169</v>
      </c>
      <c r="F70" s="74">
        <v>8445626</v>
      </c>
      <c r="G70" s="74">
        <v>0</v>
      </c>
      <c r="H70" s="75">
        <v>12948073</v>
      </c>
      <c r="I70" s="73">
        <v>1766289</v>
      </c>
      <c r="J70" s="74">
        <v>796095</v>
      </c>
      <c r="K70" s="74">
        <v>6913792</v>
      </c>
      <c r="L70" s="74">
        <v>0</v>
      </c>
      <c r="M70" s="76">
        <v>9476176</v>
      </c>
    </row>
    <row r="71" spans="1:13" ht="13" x14ac:dyDescent="0.3">
      <c r="A71" s="47" t="s">
        <v>53</v>
      </c>
      <c r="B71" s="71" t="s">
        <v>318</v>
      </c>
      <c r="C71" s="72" t="s">
        <v>319</v>
      </c>
      <c r="D71" s="73">
        <v>11653255</v>
      </c>
      <c r="E71" s="74">
        <v>1250648</v>
      </c>
      <c r="F71" s="74">
        <v>8300102</v>
      </c>
      <c r="G71" s="74">
        <v>0</v>
      </c>
      <c r="H71" s="75">
        <v>21204005</v>
      </c>
      <c r="I71" s="73">
        <v>11225345</v>
      </c>
      <c r="J71" s="74">
        <v>1131282</v>
      </c>
      <c r="K71" s="74">
        <v>12706888</v>
      </c>
      <c r="L71" s="74">
        <v>0</v>
      </c>
      <c r="M71" s="76">
        <v>25063515</v>
      </c>
    </row>
    <row r="72" spans="1:13" ht="13" x14ac:dyDescent="0.3">
      <c r="A72" s="47" t="s">
        <v>68</v>
      </c>
      <c r="B72" s="71" t="s">
        <v>320</v>
      </c>
      <c r="C72" s="72" t="s">
        <v>321</v>
      </c>
      <c r="D72" s="73">
        <v>0</v>
      </c>
      <c r="E72" s="74">
        <v>21881267</v>
      </c>
      <c r="F72" s="74">
        <v>16465216</v>
      </c>
      <c r="G72" s="74">
        <v>0</v>
      </c>
      <c r="H72" s="75">
        <v>38346483</v>
      </c>
      <c r="I72" s="73">
        <v>0</v>
      </c>
      <c r="J72" s="74">
        <v>19801093</v>
      </c>
      <c r="K72" s="74">
        <v>17334193</v>
      </c>
      <c r="L72" s="74">
        <v>0</v>
      </c>
      <c r="M72" s="76">
        <v>37135286</v>
      </c>
    </row>
    <row r="73" spans="1:13" ht="14" x14ac:dyDescent="0.3">
      <c r="A73" s="48" t="s">
        <v>0</v>
      </c>
      <c r="B73" s="77" t="s">
        <v>322</v>
      </c>
      <c r="C73" s="78" t="s">
        <v>0</v>
      </c>
      <c r="D73" s="79">
        <f t="shared" ref="D73:M73" si="10">SUM(D68:D72)</f>
        <v>54888468</v>
      </c>
      <c r="E73" s="80">
        <f t="shared" si="10"/>
        <v>67091380</v>
      </c>
      <c r="F73" s="80">
        <f t="shared" si="10"/>
        <v>54134993</v>
      </c>
      <c r="G73" s="80">
        <f t="shared" si="10"/>
        <v>0</v>
      </c>
      <c r="H73" s="81">
        <f t="shared" si="10"/>
        <v>176114841</v>
      </c>
      <c r="I73" s="79">
        <f t="shared" si="10"/>
        <v>56345523</v>
      </c>
      <c r="J73" s="80">
        <f t="shared" si="10"/>
        <v>78323767</v>
      </c>
      <c r="K73" s="80">
        <f t="shared" si="10"/>
        <v>59492657</v>
      </c>
      <c r="L73" s="80">
        <f t="shared" si="10"/>
        <v>0</v>
      </c>
      <c r="M73" s="82">
        <f t="shared" si="10"/>
        <v>194161947</v>
      </c>
    </row>
    <row r="74" spans="1:13" ht="14" x14ac:dyDescent="0.3">
      <c r="A74" s="49" t="s">
        <v>0</v>
      </c>
      <c r="B74" s="83" t="s">
        <v>323</v>
      </c>
      <c r="C74" s="84" t="s">
        <v>0</v>
      </c>
      <c r="D74" s="85">
        <f t="shared" ref="D74:M74" si="11">SUM(D9,D11:D15,D17:D24,D26:D29,D31:D35,D37:D40,D42:D47,D49:D53,D55:D60,D62:D66,D68:D72)</f>
        <v>5223674611</v>
      </c>
      <c r="E74" s="86">
        <f t="shared" si="11"/>
        <v>13055414915</v>
      </c>
      <c r="F74" s="86">
        <f t="shared" si="11"/>
        <v>2687787382</v>
      </c>
      <c r="G74" s="86">
        <f t="shared" si="11"/>
        <v>0</v>
      </c>
      <c r="H74" s="87">
        <f t="shared" si="11"/>
        <v>20966876908</v>
      </c>
      <c r="I74" s="85">
        <f t="shared" si="11"/>
        <v>4729733663</v>
      </c>
      <c r="J74" s="86">
        <f t="shared" si="11"/>
        <v>11437297726</v>
      </c>
      <c r="K74" s="86">
        <f t="shared" si="11"/>
        <v>2568612366</v>
      </c>
      <c r="L74" s="86">
        <f t="shared" si="11"/>
        <v>0</v>
      </c>
      <c r="M74" s="88">
        <f t="shared" si="11"/>
        <v>18735643755</v>
      </c>
    </row>
    <row r="75" spans="1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1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0.05" right="0.05" top="0.33" bottom="0.16" header="0.33" footer="0.16"/>
  <pageSetup paperSize="9" scale="50" orientation="landscape" r:id="rId1"/>
  <rowBreaks count="1" manualBreakCount="1">
    <brk id="7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7.363281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324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53</v>
      </c>
      <c r="B9" s="71" t="s">
        <v>325</v>
      </c>
      <c r="C9" s="72" t="s">
        <v>326</v>
      </c>
      <c r="D9" s="73">
        <v>23906097</v>
      </c>
      <c r="E9" s="74">
        <v>3401215</v>
      </c>
      <c r="F9" s="74">
        <v>50050797</v>
      </c>
      <c r="G9" s="74">
        <v>0</v>
      </c>
      <c r="H9" s="75">
        <v>77358109</v>
      </c>
      <c r="I9" s="73">
        <v>21610092</v>
      </c>
      <c r="J9" s="74">
        <v>3457433</v>
      </c>
      <c r="K9" s="74">
        <v>31143798</v>
      </c>
      <c r="L9" s="74">
        <v>0</v>
      </c>
      <c r="M9" s="76">
        <v>56211323</v>
      </c>
    </row>
    <row r="10" spans="1:13" ht="13" x14ac:dyDescent="0.3">
      <c r="A10" s="47" t="s">
        <v>53</v>
      </c>
      <c r="B10" s="71" t="s">
        <v>327</v>
      </c>
      <c r="C10" s="72" t="s">
        <v>328</v>
      </c>
      <c r="D10" s="73">
        <v>7319797</v>
      </c>
      <c r="E10" s="74">
        <v>7815246</v>
      </c>
      <c r="F10" s="74">
        <v>17945327</v>
      </c>
      <c r="G10" s="74">
        <v>0</v>
      </c>
      <c r="H10" s="75">
        <v>33080370</v>
      </c>
      <c r="I10" s="73">
        <v>4551772</v>
      </c>
      <c r="J10" s="74">
        <v>10478173</v>
      </c>
      <c r="K10" s="74">
        <v>29692298</v>
      </c>
      <c r="L10" s="74">
        <v>0</v>
      </c>
      <c r="M10" s="76">
        <v>44722243</v>
      </c>
    </row>
    <row r="11" spans="1:13" ht="13" x14ac:dyDescent="0.3">
      <c r="A11" s="47" t="s">
        <v>53</v>
      </c>
      <c r="B11" s="71" t="s">
        <v>329</v>
      </c>
      <c r="C11" s="72" t="s">
        <v>330</v>
      </c>
      <c r="D11" s="73">
        <v>49426556</v>
      </c>
      <c r="E11" s="74">
        <v>237180522</v>
      </c>
      <c r="F11" s="74">
        <v>45661525</v>
      </c>
      <c r="G11" s="74">
        <v>0</v>
      </c>
      <c r="H11" s="75">
        <v>332268603</v>
      </c>
      <c r="I11" s="73">
        <v>51246905</v>
      </c>
      <c r="J11" s="74">
        <v>224232662</v>
      </c>
      <c r="K11" s="74">
        <v>55806830</v>
      </c>
      <c r="L11" s="74">
        <v>0</v>
      </c>
      <c r="M11" s="76">
        <v>331286397</v>
      </c>
    </row>
    <row r="12" spans="1:13" ht="13" x14ac:dyDescent="0.3">
      <c r="A12" s="47" t="s">
        <v>53</v>
      </c>
      <c r="B12" s="71" t="s">
        <v>331</v>
      </c>
      <c r="C12" s="72" t="s">
        <v>332</v>
      </c>
      <c r="D12" s="73">
        <v>51297941</v>
      </c>
      <c r="E12" s="74">
        <v>41093631</v>
      </c>
      <c r="F12" s="74">
        <v>20670409</v>
      </c>
      <c r="G12" s="74">
        <v>0</v>
      </c>
      <c r="H12" s="75">
        <v>113061981</v>
      </c>
      <c r="I12" s="73">
        <v>61596620</v>
      </c>
      <c r="J12" s="74">
        <v>41557222</v>
      </c>
      <c r="K12" s="74">
        <v>17190636</v>
      </c>
      <c r="L12" s="74">
        <v>0</v>
      </c>
      <c r="M12" s="76">
        <v>120344478</v>
      </c>
    </row>
    <row r="13" spans="1:13" ht="13" x14ac:dyDescent="0.3">
      <c r="A13" s="47" t="s">
        <v>53</v>
      </c>
      <c r="B13" s="71" t="s">
        <v>333</v>
      </c>
      <c r="C13" s="72" t="s">
        <v>334</v>
      </c>
      <c r="D13" s="73">
        <v>49001086</v>
      </c>
      <c r="E13" s="74">
        <v>3621590</v>
      </c>
      <c r="F13" s="74">
        <v>17652888</v>
      </c>
      <c r="G13" s="74">
        <v>0</v>
      </c>
      <c r="H13" s="75">
        <v>70275564</v>
      </c>
      <c r="I13" s="73">
        <v>47971912</v>
      </c>
      <c r="J13" s="74">
        <v>2962073</v>
      </c>
      <c r="K13" s="74">
        <v>17783095</v>
      </c>
      <c r="L13" s="74">
        <v>0</v>
      </c>
      <c r="M13" s="76">
        <v>68717080</v>
      </c>
    </row>
    <row r="14" spans="1:13" ht="13" x14ac:dyDescent="0.3">
      <c r="A14" s="47" t="s">
        <v>68</v>
      </c>
      <c r="B14" s="71" t="s">
        <v>335</v>
      </c>
      <c r="C14" s="72" t="s">
        <v>336</v>
      </c>
      <c r="D14" s="73">
        <v>0</v>
      </c>
      <c r="E14" s="74">
        <v>69242228</v>
      </c>
      <c r="F14" s="74">
        <v>28606227</v>
      </c>
      <c r="G14" s="74">
        <v>0</v>
      </c>
      <c r="H14" s="75">
        <v>97848455</v>
      </c>
      <c r="I14" s="73">
        <v>0</v>
      </c>
      <c r="J14" s="74">
        <v>157090733</v>
      </c>
      <c r="K14" s="74">
        <v>42941104</v>
      </c>
      <c r="L14" s="74">
        <v>0</v>
      </c>
      <c r="M14" s="76">
        <v>200031837</v>
      </c>
    </row>
    <row r="15" spans="1:13" ht="14" x14ac:dyDescent="0.3">
      <c r="A15" s="48" t="s">
        <v>0</v>
      </c>
      <c r="B15" s="77" t="s">
        <v>337</v>
      </c>
      <c r="C15" s="78" t="s">
        <v>0</v>
      </c>
      <c r="D15" s="79">
        <f t="shared" ref="D15:M15" si="0">SUM(D9:D14)</f>
        <v>180951477</v>
      </c>
      <c r="E15" s="80">
        <f t="shared" si="0"/>
        <v>362354432</v>
      </c>
      <c r="F15" s="80">
        <f t="shared" si="0"/>
        <v>180587173</v>
      </c>
      <c r="G15" s="80">
        <f t="shared" si="0"/>
        <v>0</v>
      </c>
      <c r="H15" s="81">
        <f t="shared" si="0"/>
        <v>723893082</v>
      </c>
      <c r="I15" s="79">
        <f t="shared" si="0"/>
        <v>186977301</v>
      </c>
      <c r="J15" s="80">
        <f t="shared" si="0"/>
        <v>439778296</v>
      </c>
      <c r="K15" s="80">
        <f t="shared" si="0"/>
        <v>194557761</v>
      </c>
      <c r="L15" s="80">
        <f t="shared" si="0"/>
        <v>0</v>
      </c>
      <c r="M15" s="82">
        <f t="shared" si="0"/>
        <v>821313358</v>
      </c>
    </row>
    <row r="16" spans="1:13" ht="13" x14ac:dyDescent="0.3">
      <c r="A16" s="47" t="s">
        <v>53</v>
      </c>
      <c r="B16" s="71" t="s">
        <v>338</v>
      </c>
      <c r="C16" s="72" t="s">
        <v>339</v>
      </c>
      <c r="D16" s="73">
        <v>6842985</v>
      </c>
      <c r="E16" s="74">
        <v>61870959</v>
      </c>
      <c r="F16" s="74">
        <v>5902069</v>
      </c>
      <c r="G16" s="74">
        <v>0</v>
      </c>
      <c r="H16" s="75">
        <v>74616013</v>
      </c>
      <c r="I16" s="73">
        <v>6442486</v>
      </c>
      <c r="J16" s="74">
        <v>54340844</v>
      </c>
      <c r="K16" s="74">
        <v>7848324</v>
      </c>
      <c r="L16" s="74">
        <v>0</v>
      </c>
      <c r="M16" s="76">
        <v>68631654</v>
      </c>
    </row>
    <row r="17" spans="1:13" ht="13" x14ac:dyDescent="0.3">
      <c r="A17" s="47" t="s">
        <v>53</v>
      </c>
      <c r="B17" s="71" t="s">
        <v>340</v>
      </c>
      <c r="C17" s="72" t="s">
        <v>341</v>
      </c>
      <c r="D17" s="73">
        <v>18005322</v>
      </c>
      <c r="E17" s="74">
        <v>9254249</v>
      </c>
      <c r="F17" s="74">
        <v>40685178</v>
      </c>
      <c r="G17" s="74">
        <v>0</v>
      </c>
      <c r="H17" s="75">
        <v>67944749</v>
      </c>
      <c r="I17" s="73">
        <v>27814367</v>
      </c>
      <c r="J17" s="74">
        <v>6258201</v>
      </c>
      <c r="K17" s="74">
        <v>42996244</v>
      </c>
      <c r="L17" s="74">
        <v>0</v>
      </c>
      <c r="M17" s="76">
        <v>77068812</v>
      </c>
    </row>
    <row r="18" spans="1:13" ht="13" x14ac:dyDescent="0.3">
      <c r="A18" s="47" t="s">
        <v>53</v>
      </c>
      <c r="B18" s="71" t="s">
        <v>342</v>
      </c>
      <c r="C18" s="72" t="s">
        <v>343</v>
      </c>
      <c r="D18" s="73">
        <v>33907807</v>
      </c>
      <c r="E18" s="74">
        <v>140124816</v>
      </c>
      <c r="F18" s="74">
        <v>40207154</v>
      </c>
      <c r="G18" s="74">
        <v>0</v>
      </c>
      <c r="H18" s="75">
        <v>214239777</v>
      </c>
      <c r="I18" s="73">
        <v>32266915</v>
      </c>
      <c r="J18" s="74">
        <v>128489774</v>
      </c>
      <c r="K18" s="74">
        <v>21540266</v>
      </c>
      <c r="L18" s="74">
        <v>0</v>
      </c>
      <c r="M18" s="76">
        <v>182296955</v>
      </c>
    </row>
    <row r="19" spans="1:13" ht="13" x14ac:dyDescent="0.3">
      <c r="A19" s="47" t="s">
        <v>53</v>
      </c>
      <c r="B19" s="71" t="s">
        <v>344</v>
      </c>
      <c r="C19" s="72" t="s">
        <v>345</v>
      </c>
      <c r="D19" s="73">
        <v>10964808</v>
      </c>
      <c r="E19" s="74">
        <v>1603247</v>
      </c>
      <c r="F19" s="74">
        <v>186427401</v>
      </c>
      <c r="G19" s="74">
        <v>0</v>
      </c>
      <c r="H19" s="75">
        <v>198995456</v>
      </c>
      <c r="I19" s="73">
        <v>9899154</v>
      </c>
      <c r="J19" s="74">
        <v>1502955</v>
      </c>
      <c r="K19" s="74">
        <v>14125175</v>
      </c>
      <c r="L19" s="74">
        <v>0</v>
      </c>
      <c r="M19" s="76">
        <v>25527284</v>
      </c>
    </row>
    <row r="20" spans="1:13" ht="13" x14ac:dyDescent="0.3">
      <c r="A20" s="47" t="s">
        <v>68</v>
      </c>
      <c r="B20" s="71" t="s">
        <v>346</v>
      </c>
      <c r="C20" s="72" t="s">
        <v>347</v>
      </c>
      <c r="D20" s="73">
        <v>0</v>
      </c>
      <c r="E20" s="74">
        <v>87566519</v>
      </c>
      <c r="F20" s="74">
        <v>11534308</v>
      </c>
      <c r="G20" s="74">
        <v>0</v>
      </c>
      <c r="H20" s="75">
        <v>99100827</v>
      </c>
      <c r="I20" s="73">
        <v>0</v>
      </c>
      <c r="J20" s="74">
        <v>103564994</v>
      </c>
      <c r="K20" s="74">
        <v>31494394</v>
      </c>
      <c r="L20" s="74">
        <v>0</v>
      </c>
      <c r="M20" s="76">
        <v>135059388</v>
      </c>
    </row>
    <row r="21" spans="1:13" ht="14" x14ac:dyDescent="0.3">
      <c r="A21" s="48" t="s">
        <v>0</v>
      </c>
      <c r="B21" s="77" t="s">
        <v>348</v>
      </c>
      <c r="C21" s="78" t="s">
        <v>0</v>
      </c>
      <c r="D21" s="79">
        <f t="shared" ref="D21:M21" si="1">SUM(D16:D20)</f>
        <v>69720922</v>
      </c>
      <c r="E21" s="80">
        <f t="shared" si="1"/>
        <v>300419790</v>
      </c>
      <c r="F21" s="80">
        <f t="shared" si="1"/>
        <v>284756110</v>
      </c>
      <c r="G21" s="80">
        <f t="shared" si="1"/>
        <v>0</v>
      </c>
      <c r="H21" s="81">
        <f t="shared" si="1"/>
        <v>654896822</v>
      </c>
      <c r="I21" s="79">
        <f t="shared" si="1"/>
        <v>76422922</v>
      </c>
      <c r="J21" s="80">
        <f t="shared" si="1"/>
        <v>294156768</v>
      </c>
      <c r="K21" s="80">
        <f t="shared" si="1"/>
        <v>118004403</v>
      </c>
      <c r="L21" s="80">
        <f t="shared" si="1"/>
        <v>0</v>
      </c>
      <c r="M21" s="82">
        <f t="shared" si="1"/>
        <v>488584093</v>
      </c>
    </row>
    <row r="22" spans="1:13" ht="13" x14ac:dyDescent="0.3">
      <c r="A22" s="47" t="s">
        <v>53</v>
      </c>
      <c r="B22" s="71" t="s">
        <v>349</v>
      </c>
      <c r="C22" s="72" t="s">
        <v>350</v>
      </c>
      <c r="D22" s="73">
        <v>2387577</v>
      </c>
      <c r="E22" s="74">
        <v>14203267</v>
      </c>
      <c r="F22" s="74">
        <v>14342439</v>
      </c>
      <c r="G22" s="74">
        <v>0</v>
      </c>
      <c r="H22" s="75">
        <v>30933283</v>
      </c>
      <c r="I22" s="73">
        <v>1899230</v>
      </c>
      <c r="J22" s="74">
        <v>9684268</v>
      </c>
      <c r="K22" s="74">
        <v>9213219</v>
      </c>
      <c r="L22" s="74">
        <v>0</v>
      </c>
      <c r="M22" s="76">
        <v>20796717</v>
      </c>
    </row>
    <row r="23" spans="1:13" ht="13" x14ac:dyDescent="0.3">
      <c r="A23" s="47" t="s">
        <v>53</v>
      </c>
      <c r="B23" s="71" t="s">
        <v>351</v>
      </c>
      <c r="C23" s="72" t="s">
        <v>352</v>
      </c>
      <c r="D23" s="73">
        <v>1897132</v>
      </c>
      <c r="E23" s="74">
        <v>3474021</v>
      </c>
      <c r="F23" s="74">
        <v>2973739</v>
      </c>
      <c r="G23" s="74">
        <v>0</v>
      </c>
      <c r="H23" s="75">
        <v>8344892</v>
      </c>
      <c r="I23" s="73">
        <v>374748</v>
      </c>
      <c r="J23" s="74">
        <v>3063031</v>
      </c>
      <c r="K23" s="74">
        <v>12560148</v>
      </c>
      <c r="L23" s="74">
        <v>0</v>
      </c>
      <c r="M23" s="76">
        <v>15997927</v>
      </c>
    </row>
    <row r="24" spans="1:13" ht="13" x14ac:dyDescent="0.3">
      <c r="A24" s="47" t="s">
        <v>53</v>
      </c>
      <c r="B24" s="71" t="s">
        <v>353</v>
      </c>
      <c r="C24" s="72" t="s">
        <v>354</v>
      </c>
      <c r="D24" s="73">
        <v>185233502</v>
      </c>
      <c r="E24" s="74">
        <v>573406346</v>
      </c>
      <c r="F24" s="74">
        <v>385636541</v>
      </c>
      <c r="G24" s="74">
        <v>0</v>
      </c>
      <c r="H24" s="75">
        <v>1144276389</v>
      </c>
      <c r="I24" s="73">
        <v>171066933</v>
      </c>
      <c r="J24" s="74">
        <v>538478393</v>
      </c>
      <c r="K24" s="74">
        <v>160976201</v>
      </c>
      <c r="L24" s="74">
        <v>0</v>
      </c>
      <c r="M24" s="76">
        <v>870521527</v>
      </c>
    </row>
    <row r="25" spans="1:13" ht="13" x14ac:dyDescent="0.3">
      <c r="A25" s="47" t="s">
        <v>53</v>
      </c>
      <c r="B25" s="71" t="s">
        <v>355</v>
      </c>
      <c r="C25" s="72" t="s">
        <v>356</v>
      </c>
      <c r="D25" s="73">
        <v>12438085</v>
      </c>
      <c r="E25" s="74">
        <v>1845355</v>
      </c>
      <c r="F25" s="74">
        <v>24413951</v>
      </c>
      <c r="G25" s="74">
        <v>0</v>
      </c>
      <c r="H25" s="75">
        <v>38697391</v>
      </c>
      <c r="I25" s="73">
        <v>12651475</v>
      </c>
      <c r="J25" s="74">
        <v>1935754</v>
      </c>
      <c r="K25" s="74">
        <v>30653445</v>
      </c>
      <c r="L25" s="74">
        <v>0</v>
      </c>
      <c r="M25" s="76">
        <v>45240674</v>
      </c>
    </row>
    <row r="26" spans="1:13" ht="13" x14ac:dyDescent="0.3">
      <c r="A26" s="47" t="s">
        <v>68</v>
      </c>
      <c r="B26" s="71" t="s">
        <v>357</v>
      </c>
      <c r="C26" s="72" t="s">
        <v>358</v>
      </c>
      <c r="D26" s="73">
        <v>0</v>
      </c>
      <c r="E26" s="74">
        <v>10347247</v>
      </c>
      <c r="F26" s="74">
        <v>48881784</v>
      </c>
      <c r="G26" s="74">
        <v>0</v>
      </c>
      <c r="H26" s="75">
        <v>59229031</v>
      </c>
      <c r="I26" s="73">
        <v>0</v>
      </c>
      <c r="J26" s="74">
        <v>10573904</v>
      </c>
      <c r="K26" s="74">
        <v>34507787</v>
      </c>
      <c r="L26" s="74">
        <v>0</v>
      </c>
      <c r="M26" s="76">
        <v>45081691</v>
      </c>
    </row>
    <row r="27" spans="1:13" ht="14" x14ac:dyDescent="0.3">
      <c r="A27" s="48" t="s">
        <v>0</v>
      </c>
      <c r="B27" s="77" t="s">
        <v>359</v>
      </c>
      <c r="C27" s="78" t="s">
        <v>0</v>
      </c>
      <c r="D27" s="79">
        <f t="shared" ref="D27:M27" si="2">SUM(D22:D26)</f>
        <v>201956296</v>
      </c>
      <c r="E27" s="80">
        <f t="shared" si="2"/>
        <v>603276236</v>
      </c>
      <c r="F27" s="80">
        <f t="shared" si="2"/>
        <v>476248454</v>
      </c>
      <c r="G27" s="80">
        <f t="shared" si="2"/>
        <v>0</v>
      </c>
      <c r="H27" s="81">
        <f t="shared" si="2"/>
        <v>1281480986</v>
      </c>
      <c r="I27" s="79">
        <f t="shared" si="2"/>
        <v>185992386</v>
      </c>
      <c r="J27" s="80">
        <f t="shared" si="2"/>
        <v>563735350</v>
      </c>
      <c r="K27" s="80">
        <f t="shared" si="2"/>
        <v>247910800</v>
      </c>
      <c r="L27" s="80">
        <f t="shared" si="2"/>
        <v>0</v>
      </c>
      <c r="M27" s="82">
        <f t="shared" si="2"/>
        <v>997638536</v>
      </c>
    </row>
    <row r="28" spans="1:13" ht="13" x14ac:dyDescent="0.3">
      <c r="A28" s="47" t="s">
        <v>53</v>
      </c>
      <c r="B28" s="71" t="s">
        <v>360</v>
      </c>
      <c r="C28" s="72" t="s">
        <v>361</v>
      </c>
      <c r="D28" s="73">
        <v>48586701</v>
      </c>
      <c r="E28" s="74">
        <v>48471285</v>
      </c>
      <c r="F28" s="74">
        <v>23341638</v>
      </c>
      <c r="G28" s="74">
        <v>0</v>
      </c>
      <c r="H28" s="75">
        <v>120399624</v>
      </c>
      <c r="I28" s="73">
        <v>41914677</v>
      </c>
      <c r="J28" s="74">
        <v>42128956</v>
      </c>
      <c r="K28" s="74">
        <v>22071541</v>
      </c>
      <c r="L28" s="74">
        <v>0</v>
      </c>
      <c r="M28" s="76">
        <v>106115174</v>
      </c>
    </row>
    <row r="29" spans="1:13" ht="13" x14ac:dyDescent="0.3">
      <c r="A29" s="47" t="s">
        <v>53</v>
      </c>
      <c r="B29" s="71" t="s">
        <v>362</v>
      </c>
      <c r="C29" s="72" t="s">
        <v>363</v>
      </c>
      <c r="D29" s="73">
        <v>31242872</v>
      </c>
      <c r="E29" s="74">
        <v>93074087</v>
      </c>
      <c r="F29" s="74">
        <v>29594016</v>
      </c>
      <c r="G29" s="74">
        <v>0</v>
      </c>
      <c r="H29" s="75">
        <v>153910975</v>
      </c>
      <c r="I29" s="73">
        <v>31145289</v>
      </c>
      <c r="J29" s="74">
        <v>101995098</v>
      </c>
      <c r="K29" s="74">
        <v>27969508</v>
      </c>
      <c r="L29" s="74">
        <v>0</v>
      </c>
      <c r="M29" s="76">
        <v>161109895</v>
      </c>
    </row>
    <row r="30" spans="1:13" ht="13" x14ac:dyDescent="0.3">
      <c r="A30" s="47" t="s">
        <v>53</v>
      </c>
      <c r="B30" s="71" t="s">
        <v>364</v>
      </c>
      <c r="C30" s="72" t="s">
        <v>365</v>
      </c>
      <c r="D30" s="73">
        <v>28086520</v>
      </c>
      <c r="E30" s="74">
        <v>69400627</v>
      </c>
      <c r="F30" s="74">
        <v>46562565</v>
      </c>
      <c r="G30" s="74">
        <v>0</v>
      </c>
      <c r="H30" s="75">
        <v>144049712</v>
      </c>
      <c r="I30" s="73">
        <v>26283371</v>
      </c>
      <c r="J30" s="74">
        <v>53537318</v>
      </c>
      <c r="K30" s="74">
        <v>14751265</v>
      </c>
      <c r="L30" s="74">
        <v>0</v>
      </c>
      <c r="M30" s="76">
        <v>94571954</v>
      </c>
    </row>
    <row r="31" spans="1:13" ht="13" x14ac:dyDescent="0.3">
      <c r="A31" s="47" t="s">
        <v>53</v>
      </c>
      <c r="B31" s="71" t="s">
        <v>366</v>
      </c>
      <c r="C31" s="72" t="s">
        <v>367</v>
      </c>
      <c r="D31" s="73">
        <v>33958068</v>
      </c>
      <c r="E31" s="74">
        <v>86649684</v>
      </c>
      <c r="F31" s="74">
        <v>56229507</v>
      </c>
      <c r="G31" s="74">
        <v>0</v>
      </c>
      <c r="H31" s="75">
        <v>176837259</v>
      </c>
      <c r="I31" s="73">
        <v>28682699</v>
      </c>
      <c r="J31" s="74">
        <v>150160429</v>
      </c>
      <c r="K31" s="74">
        <v>52717577</v>
      </c>
      <c r="L31" s="74">
        <v>0</v>
      </c>
      <c r="M31" s="76">
        <v>231560705</v>
      </c>
    </row>
    <row r="32" spans="1:13" ht="13" x14ac:dyDescent="0.3">
      <c r="A32" s="47" t="s">
        <v>53</v>
      </c>
      <c r="B32" s="71" t="s">
        <v>368</v>
      </c>
      <c r="C32" s="72" t="s">
        <v>369</v>
      </c>
      <c r="D32" s="73">
        <v>42440949</v>
      </c>
      <c r="E32" s="74">
        <v>120811816</v>
      </c>
      <c r="F32" s="74">
        <v>39866177</v>
      </c>
      <c r="G32" s="74">
        <v>0</v>
      </c>
      <c r="H32" s="75">
        <v>203118942</v>
      </c>
      <c r="I32" s="73">
        <v>38197676</v>
      </c>
      <c r="J32" s="74">
        <v>106278740</v>
      </c>
      <c r="K32" s="74">
        <v>16103412</v>
      </c>
      <c r="L32" s="74">
        <v>0</v>
      </c>
      <c r="M32" s="76">
        <v>160579828</v>
      </c>
    </row>
    <row r="33" spans="1:13" ht="13" x14ac:dyDescent="0.3">
      <c r="A33" s="47" t="s">
        <v>68</v>
      </c>
      <c r="B33" s="71" t="s">
        <v>370</v>
      </c>
      <c r="C33" s="72" t="s">
        <v>371</v>
      </c>
      <c r="D33" s="73">
        <v>0</v>
      </c>
      <c r="E33" s="74">
        <v>0</v>
      </c>
      <c r="F33" s="74">
        <v>10105094</v>
      </c>
      <c r="G33" s="74">
        <v>0</v>
      </c>
      <c r="H33" s="75">
        <v>10105094</v>
      </c>
      <c r="I33" s="73">
        <v>0</v>
      </c>
      <c r="J33" s="74">
        <v>0</v>
      </c>
      <c r="K33" s="74">
        <v>40961462</v>
      </c>
      <c r="L33" s="74">
        <v>0</v>
      </c>
      <c r="M33" s="76">
        <v>40961462</v>
      </c>
    </row>
    <row r="34" spans="1:13" ht="14" x14ac:dyDescent="0.3">
      <c r="A34" s="48" t="s">
        <v>0</v>
      </c>
      <c r="B34" s="77" t="s">
        <v>372</v>
      </c>
      <c r="C34" s="78" t="s">
        <v>0</v>
      </c>
      <c r="D34" s="79">
        <f t="shared" ref="D34:M34" si="3">SUM(D28:D33)</f>
        <v>184315110</v>
      </c>
      <c r="E34" s="80">
        <f t="shared" si="3"/>
        <v>418407499</v>
      </c>
      <c r="F34" s="80">
        <f t="shared" si="3"/>
        <v>205698997</v>
      </c>
      <c r="G34" s="80">
        <f t="shared" si="3"/>
        <v>0</v>
      </c>
      <c r="H34" s="81">
        <f t="shared" si="3"/>
        <v>808421606</v>
      </c>
      <c r="I34" s="79">
        <f t="shared" si="3"/>
        <v>166223712</v>
      </c>
      <c r="J34" s="80">
        <f t="shared" si="3"/>
        <v>454100541</v>
      </c>
      <c r="K34" s="80">
        <f t="shared" si="3"/>
        <v>174574765</v>
      </c>
      <c r="L34" s="80">
        <f t="shared" si="3"/>
        <v>0</v>
      </c>
      <c r="M34" s="82">
        <f t="shared" si="3"/>
        <v>794899018</v>
      </c>
    </row>
    <row r="35" spans="1:13" ht="13" x14ac:dyDescent="0.3">
      <c r="A35" s="47" t="s">
        <v>53</v>
      </c>
      <c r="B35" s="71" t="s">
        <v>373</v>
      </c>
      <c r="C35" s="72" t="s">
        <v>374</v>
      </c>
      <c r="D35" s="73">
        <v>12676895</v>
      </c>
      <c r="E35" s="74">
        <v>24700094</v>
      </c>
      <c r="F35" s="74">
        <v>9365129</v>
      </c>
      <c r="G35" s="74">
        <v>0</v>
      </c>
      <c r="H35" s="75">
        <v>46742118</v>
      </c>
      <c r="I35" s="73">
        <v>-3090114</v>
      </c>
      <c r="J35" s="74">
        <v>25814769</v>
      </c>
      <c r="K35" s="74">
        <v>8056396</v>
      </c>
      <c r="L35" s="74">
        <v>0</v>
      </c>
      <c r="M35" s="76">
        <v>30781051</v>
      </c>
    </row>
    <row r="36" spans="1:13" ht="13" x14ac:dyDescent="0.3">
      <c r="A36" s="47" t="s">
        <v>53</v>
      </c>
      <c r="B36" s="71" t="s">
        <v>375</v>
      </c>
      <c r="C36" s="72" t="s">
        <v>376</v>
      </c>
      <c r="D36" s="73">
        <v>16306310</v>
      </c>
      <c r="E36" s="74">
        <v>36826064</v>
      </c>
      <c r="F36" s="74">
        <v>33934101</v>
      </c>
      <c r="G36" s="74">
        <v>0</v>
      </c>
      <c r="H36" s="75">
        <v>87066475</v>
      </c>
      <c r="I36" s="73">
        <v>16060713</v>
      </c>
      <c r="J36" s="74">
        <v>34279447</v>
      </c>
      <c r="K36" s="74">
        <v>-33550406</v>
      </c>
      <c r="L36" s="74">
        <v>0</v>
      </c>
      <c r="M36" s="76">
        <v>16789754</v>
      </c>
    </row>
    <row r="37" spans="1:13" ht="13" x14ac:dyDescent="0.3">
      <c r="A37" s="47" t="s">
        <v>53</v>
      </c>
      <c r="B37" s="71" t="s">
        <v>377</v>
      </c>
      <c r="C37" s="72" t="s">
        <v>378</v>
      </c>
      <c r="D37" s="73">
        <v>10125939</v>
      </c>
      <c r="E37" s="74">
        <v>112827</v>
      </c>
      <c r="F37" s="74">
        <v>7328891</v>
      </c>
      <c r="G37" s="74">
        <v>0</v>
      </c>
      <c r="H37" s="75">
        <v>17567657</v>
      </c>
      <c r="I37" s="73">
        <v>10002219</v>
      </c>
      <c r="J37" s="74">
        <v>96653</v>
      </c>
      <c r="K37" s="74">
        <v>16342582</v>
      </c>
      <c r="L37" s="74">
        <v>0</v>
      </c>
      <c r="M37" s="76">
        <v>26441454</v>
      </c>
    </row>
    <row r="38" spans="1:13" ht="13" x14ac:dyDescent="0.3">
      <c r="A38" s="47" t="s">
        <v>53</v>
      </c>
      <c r="B38" s="71" t="s">
        <v>379</v>
      </c>
      <c r="C38" s="72" t="s">
        <v>380</v>
      </c>
      <c r="D38" s="73">
        <v>55400975</v>
      </c>
      <c r="E38" s="74">
        <v>5793586</v>
      </c>
      <c r="F38" s="74">
        <v>59441436</v>
      </c>
      <c r="G38" s="74">
        <v>0</v>
      </c>
      <c r="H38" s="75">
        <v>120635997</v>
      </c>
      <c r="I38" s="73">
        <v>47589517</v>
      </c>
      <c r="J38" s="74">
        <v>7218912</v>
      </c>
      <c r="K38" s="74">
        <v>-15371513</v>
      </c>
      <c r="L38" s="74">
        <v>0</v>
      </c>
      <c r="M38" s="76">
        <v>39436916</v>
      </c>
    </row>
    <row r="39" spans="1:13" ht="13" x14ac:dyDescent="0.3">
      <c r="A39" s="47" t="s">
        <v>68</v>
      </c>
      <c r="B39" s="71" t="s">
        <v>381</v>
      </c>
      <c r="C39" s="72" t="s">
        <v>382</v>
      </c>
      <c r="D39" s="73">
        <v>0</v>
      </c>
      <c r="E39" s="74">
        <v>22795283</v>
      </c>
      <c r="F39" s="74">
        <v>32344144</v>
      </c>
      <c r="G39" s="74">
        <v>0</v>
      </c>
      <c r="H39" s="75">
        <v>55139427</v>
      </c>
      <c r="I39" s="73">
        <v>0</v>
      </c>
      <c r="J39" s="74">
        <v>28491134</v>
      </c>
      <c r="K39" s="74">
        <v>29615174</v>
      </c>
      <c r="L39" s="74">
        <v>0</v>
      </c>
      <c r="M39" s="76">
        <v>58106308</v>
      </c>
    </row>
    <row r="40" spans="1:13" ht="14" x14ac:dyDescent="0.3">
      <c r="A40" s="48" t="s">
        <v>0</v>
      </c>
      <c r="B40" s="77" t="s">
        <v>383</v>
      </c>
      <c r="C40" s="78" t="s">
        <v>0</v>
      </c>
      <c r="D40" s="79">
        <f t="shared" ref="D40:M40" si="4">SUM(D35:D39)</f>
        <v>94510119</v>
      </c>
      <c r="E40" s="80">
        <f t="shared" si="4"/>
        <v>90227854</v>
      </c>
      <c r="F40" s="80">
        <f t="shared" si="4"/>
        <v>142413701</v>
      </c>
      <c r="G40" s="80">
        <f t="shared" si="4"/>
        <v>0</v>
      </c>
      <c r="H40" s="81">
        <f t="shared" si="4"/>
        <v>327151674</v>
      </c>
      <c r="I40" s="79">
        <f t="shared" si="4"/>
        <v>70562335</v>
      </c>
      <c r="J40" s="80">
        <f t="shared" si="4"/>
        <v>95900915</v>
      </c>
      <c r="K40" s="80">
        <f t="shared" si="4"/>
        <v>5092233</v>
      </c>
      <c r="L40" s="80">
        <f t="shared" si="4"/>
        <v>0</v>
      </c>
      <c r="M40" s="82">
        <f t="shared" si="4"/>
        <v>171555483</v>
      </c>
    </row>
    <row r="41" spans="1:13" ht="14" x14ac:dyDescent="0.3">
      <c r="A41" s="49" t="s">
        <v>0</v>
      </c>
      <c r="B41" s="83" t="s">
        <v>384</v>
      </c>
      <c r="C41" s="84" t="s">
        <v>0</v>
      </c>
      <c r="D41" s="85">
        <f t="shared" ref="D41:M41" si="5">SUM(D9:D14,D16:D20,D22:D26,D28:D33,D35:D39)</f>
        <v>731453924</v>
      </c>
      <c r="E41" s="86">
        <f t="shared" si="5"/>
        <v>1774685811</v>
      </c>
      <c r="F41" s="86">
        <f t="shared" si="5"/>
        <v>1289704435</v>
      </c>
      <c r="G41" s="86">
        <f t="shared" si="5"/>
        <v>0</v>
      </c>
      <c r="H41" s="87">
        <f t="shared" si="5"/>
        <v>3795844170</v>
      </c>
      <c r="I41" s="85">
        <f t="shared" si="5"/>
        <v>686178656</v>
      </c>
      <c r="J41" s="86">
        <f t="shared" si="5"/>
        <v>1847671870</v>
      </c>
      <c r="K41" s="86">
        <f t="shared" si="5"/>
        <v>740139962</v>
      </c>
      <c r="L41" s="86">
        <f t="shared" si="5"/>
        <v>0</v>
      </c>
      <c r="M41" s="88">
        <f t="shared" si="5"/>
        <v>3273990488</v>
      </c>
    </row>
    <row r="42" spans="1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1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1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1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55" orientation="landscape" r:id="rId1"/>
  <rowBreaks count="1" manualBreakCount="1">
    <brk id="42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385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53</v>
      </c>
      <c r="B9" s="71" t="s">
        <v>386</v>
      </c>
      <c r="C9" s="72" t="s">
        <v>387</v>
      </c>
      <c r="D9" s="73">
        <v>24392042</v>
      </c>
      <c r="E9" s="74">
        <v>25799486</v>
      </c>
      <c r="F9" s="74">
        <v>6832081</v>
      </c>
      <c r="G9" s="74">
        <v>0</v>
      </c>
      <c r="H9" s="75">
        <v>57023609</v>
      </c>
      <c r="I9" s="73">
        <v>16214063</v>
      </c>
      <c r="J9" s="74">
        <v>-723592</v>
      </c>
      <c r="K9" s="74">
        <v>15040004</v>
      </c>
      <c r="L9" s="74">
        <v>0</v>
      </c>
      <c r="M9" s="76">
        <v>30530475</v>
      </c>
    </row>
    <row r="10" spans="1:13" ht="13" x14ac:dyDescent="0.3">
      <c r="A10" s="47" t="s">
        <v>53</v>
      </c>
      <c r="B10" s="71" t="s">
        <v>388</v>
      </c>
      <c r="C10" s="72" t="s">
        <v>389</v>
      </c>
      <c r="D10" s="73">
        <v>63140441</v>
      </c>
      <c r="E10" s="74">
        <v>147988366</v>
      </c>
      <c r="F10" s="74">
        <v>48003434</v>
      </c>
      <c r="G10" s="74">
        <v>0</v>
      </c>
      <c r="H10" s="75">
        <v>259132241</v>
      </c>
      <c r="I10" s="73">
        <v>52901236</v>
      </c>
      <c r="J10" s="74">
        <v>127661520</v>
      </c>
      <c r="K10" s="74">
        <v>18274422</v>
      </c>
      <c r="L10" s="74">
        <v>0</v>
      </c>
      <c r="M10" s="76">
        <v>198837178</v>
      </c>
    </row>
    <row r="11" spans="1:13" ht="13" x14ac:dyDescent="0.3">
      <c r="A11" s="47" t="s">
        <v>53</v>
      </c>
      <c r="B11" s="71" t="s">
        <v>390</v>
      </c>
      <c r="C11" s="72" t="s">
        <v>391</v>
      </c>
      <c r="D11" s="73">
        <v>30129691</v>
      </c>
      <c r="E11" s="74">
        <v>51977715</v>
      </c>
      <c r="F11" s="74">
        <v>31769140</v>
      </c>
      <c r="G11" s="74">
        <v>0</v>
      </c>
      <c r="H11" s="75">
        <v>113876546</v>
      </c>
      <c r="I11" s="73">
        <v>22308809</v>
      </c>
      <c r="J11" s="74">
        <v>62792360</v>
      </c>
      <c r="K11" s="74">
        <v>39715288</v>
      </c>
      <c r="L11" s="74">
        <v>0</v>
      </c>
      <c r="M11" s="76">
        <v>124816457</v>
      </c>
    </row>
    <row r="12" spans="1:13" ht="13" x14ac:dyDescent="0.3">
      <c r="A12" s="47" t="s">
        <v>53</v>
      </c>
      <c r="B12" s="71" t="s">
        <v>392</v>
      </c>
      <c r="C12" s="72" t="s">
        <v>393</v>
      </c>
      <c r="D12" s="73">
        <v>8918567</v>
      </c>
      <c r="E12" s="74">
        <v>20618668</v>
      </c>
      <c r="F12" s="74">
        <v>10905543</v>
      </c>
      <c r="G12" s="74">
        <v>0</v>
      </c>
      <c r="H12" s="75">
        <v>40442778</v>
      </c>
      <c r="I12" s="73">
        <v>12301032</v>
      </c>
      <c r="J12" s="74">
        <v>48365789</v>
      </c>
      <c r="K12" s="74">
        <v>11475759</v>
      </c>
      <c r="L12" s="74">
        <v>0</v>
      </c>
      <c r="M12" s="76">
        <v>72142580</v>
      </c>
    </row>
    <row r="13" spans="1:13" ht="13" x14ac:dyDescent="0.3">
      <c r="A13" s="47" t="s">
        <v>53</v>
      </c>
      <c r="B13" s="71" t="s">
        <v>394</v>
      </c>
      <c r="C13" s="72" t="s">
        <v>395</v>
      </c>
      <c r="D13" s="73">
        <v>64926800</v>
      </c>
      <c r="E13" s="74">
        <v>195094615</v>
      </c>
      <c r="F13" s="74">
        <v>56300330</v>
      </c>
      <c r="G13" s="74">
        <v>0</v>
      </c>
      <c r="H13" s="75">
        <v>316321745</v>
      </c>
      <c r="I13" s="73">
        <v>58976237</v>
      </c>
      <c r="J13" s="74">
        <v>174825458</v>
      </c>
      <c r="K13" s="74">
        <v>36696929</v>
      </c>
      <c r="L13" s="74">
        <v>0</v>
      </c>
      <c r="M13" s="76">
        <v>270498624</v>
      </c>
    </row>
    <row r="14" spans="1:13" ht="13" x14ac:dyDescent="0.3">
      <c r="A14" s="47" t="s">
        <v>53</v>
      </c>
      <c r="B14" s="71" t="s">
        <v>396</v>
      </c>
      <c r="C14" s="72" t="s">
        <v>397</v>
      </c>
      <c r="D14" s="73">
        <v>10307627</v>
      </c>
      <c r="E14" s="74">
        <v>55386204</v>
      </c>
      <c r="F14" s="74">
        <v>17214346</v>
      </c>
      <c r="G14" s="74">
        <v>0</v>
      </c>
      <c r="H14" s="75">
        <v>82908177</v>
      </c>
      <c r="I14" s="73">
        <v>5207076</v>
      </c>
      <c r="J14" s="74">
        <v>36410485</v>
      </c>
      <c r="K14" s="74">
        <v>16086563</v>
      </c>
      <c r="L14" s="74">
        <v>0</v>
      </c>
      <c r="M14" s="76">
        <v>57704124</v>
      </c>
    </row>
    <row r="15" spans="1:13" ht="13" x14ac:dyDescent="0.3">
      <c r="A15" s="47" t="s">
        <v>53</v>
      </c>
      <c r="B15" s="71" t="s">
        <v>398</v>
      </c>
      <c r="C15" s="72" t="s">
        <v>399</v>
      </c>
      <c r="D15" s="73">
        <v>74761148</v>
      </c>
      <c r="E15" s="74">
        <v>332013185</v>
      </c>
      <c r="F15" s="74">
        <v>50000908</v>
      </c>
      <c r="G15" s="74">
        <v>0</v>
      </c>
      <c r="H15" s="75">
        <v>456775241</v>
      </c>
      <c r="I15" s="73">
        <v>98553085</v>
      </c>
      <c r="J15" s="74">
        <v>352744385</v>
      </c>
      <c r="K15" s="74">
        <v>102380853</v>
      </c>
      <c r="L15" s="74">
        <v>0</v>
      </c>
      <c r="M15" s="76">
        <v>553678323</v>
      </c>
    </row>
    <row r="16" spans="1:13" ht="13" x14ac:dyDescent="0.3">
      <c r="A16" s="47" t="s">
        <v>68</v>
      </c>
      <c r="B16" s="71" t="s">
        <v>400</v>
      </c>
      <c r="C16" s="72" t="s">
        <v>401</v>
      </c>
      <c r="D16" s="73">
        <v>0</v>
      </c>
      <c r="E16" s="74">
        <v>535049</v>
      </c>
      <c r="F16" s="74">
        <v>60270777</v>
      </c>
      <c r="G16" s="74">
        <v>0</v>
      </c>
      <c r="H16" s="75">
        <v>60805826</v>
      </c>
      <c r="I16" s="73">
        <v>0</v>
      </c>
      <c r="J16" s="74">
        <v>-84322</v>
      </c>
      <c r="K16" s="74">
        <v>96220355</v>
      </c>
      <c r="L16" s="74">
        <v>0</v>
      </c>
      <c r="M16" s="76">
        <v>96136033</v>
      </c>
    </row>
    <row r="17" spans="1:13" ht="14" x14ac:dyDescent="0.3">
      <c r="A17" s="48" t="s">
        <v>0</v>
      </c>
      <c r="B17" s="77" t="s">
        <v>402</v>
      </c>
      <c r="C17" s="78" t="s">
        <v>0</v>
      </c>
      <c r="D17" s="79">
        <f t="shared" ref="D17:M17" si="0">SUM(D9:D16)</f>
        <v>276576316</v>
      </c>
      <c r="E17" s="80">
        <f t="shared" si="0"/>
        <v>829413288</v>
      </c>
      <c r="F17" s="80">
        <f t="shared" si="0"/>
        <v>281296559</v>
      </c>
      <c r="G17" s="80">
        <f t="shared" si="0"/>
        <v>0</v>
      </c>
      <c r="H17" s="81">
        <f t="shared" si="0"/>
        <v>1387286163</v>
      </c>
      <c r="I17" s="79">
        <f t="shared" si="0"/>
        <v>266461538</v>
      </c>
      <c r="J17" s="80">
        <f t="shared" si="0"/>
        <v>801992083</v>
      </c>
      <c r="K17" s="80">
        <f t="shared" si="0"/>
        <v>335890173</v>
      </c>
      <c r="L17" s="80">
        <f t="shared" si="0"/>
        <v>0</v>
      </c>
      <c r="M17" s="82">
        <f t="shared" si="0"/>
        <v>1404343794</v>
      </c>
    </row>
    <row r="18" spans="1:13" ht="13" x14ac:dyDescent="0.3">
      <c r="A18" s="47" t="s">
        <v>53</v>
      </c>
      <c r="B18" s="71" t="s">
        <v>403</v>
      </c>
      <c r="C18" s="72" t="s">
        <v>404</v>
      </c>
      <c r="D18" s="73">
        <v>53772019</v>
      </c>
      <c r="E18" s="74">
        <v>76712872</v>
      </c>
      <c r="F18" s="74">
        <v>52733023</v>
      </c>
      <c r="G18" s="74">
        <v>0</v>
      </c>
      <c r="H18" s="75">
        <v>183217914</v>
      </c>
      <c r="I18" s="73">
        <v>29106755</v>
      </c>
      <c r="J18" s="74">
        <v>86005485</v>
      </c>
      <c r="K18" s="74">
        <v>119314911</v>
      </c>
      <c r="L18" s="74">
        <v>0</v>
      </c>
      <c r="M18" s="76">
        <v>234427151</v>
      </c>
    </row>
    <row r="19" spans="1:13" ht="13" x14ac:dyDescent="0.3">
      <c r="A19" s="47" t="s">
        <v>53</v>
      </c>
      <c r="B19" s="71" t="s">
        <v>405</v>
      </c>
      <c r="C19" s="72" t="s">
        <v>406</v>
      </c>
      <c r="D19" s="73">
        <v>328901183</v>
      </c>
      <c r="E19" s="74">
        <v>618912749</v>
      </c>
      <c r="F19" s="74">
        <v>171218604</v>
      </c>
      <c r="G19" s="74">
        <v>0</v>
      </c>
      <c r="H19" s="75">
        <v>1119032536</v>
      </c>
      <c r="I19" s="73">
        <v>347517791</v>
      </c>
      <c r="J19" s="74">
        <v>579071086</v>
      </c>
      <c r="K19" s="74">
        <v>194619527</v>
      </c>
      <c r="L19" s="74">
        <v>0</v>
      </c>
      <c r="M19" s="76">
        <v>1121208404</v>
      </c>
    </row>
    <row r="20" spans="1:13" ht="13" x14ac:dyDescent="0.3">
      <c r="A20" s="47" t="s">
        <v>53</v>
      </c>
      <c r="B20" s="71" t="s">
        <v>407</v>
      </c>
      <c r="C20" s="72" t="s">
        <v>408</v>
      </c>
      <c r="D20" s="73">
        <v>175884983</v>
      </c>
      <c r="E20" s="74">
        <v>337008585</v>
      </c>
      <c r="F20" s="74">
        <v>206901801</v>
      </c>
      <c r="G20" s="74">
        <v>0</v>
      </c>
      <c r="H20" s="75">
        <v>719795369</v>
      </c>
      <c r="I20" s="73">
        <v>171511161</v>
      </c>
      <c r="J20" s="74">
        <v>314348515</v>
      </c>
      <c r="K20" s="74">
        <v>187609481</v>
      </c>
      <c r="L20" s="74">
        <v>0</v>
      </c>
      <c r="M20" s="76">
        <v>673469157</v>
      </c>
    </row>
    <row r="21" spans="1:13" ht="13" x14ac:dyDescent="0.3">
      <c r="A21" s="47" t="s">
        <v>53</v>
      </c>
      <c r="B21" s="71" t="s">
        <v>409</v>
      </c>
      <c r="C21" s="72" t="s">
        <v>410</v>
      </c>
      <c r="D21" s="73">
        <v>9110771</v>
      </c>
      <c r="E21" s="74">
        <v>84399073</v>
      </c>
      <c r="F21" s="74">
        <v>29257768</v>
      </c>
      <c r="G21" s="74">
        <v>0</v>
      </c>
      <c r="H21" s="75">
        <v>122767612</v>
      </c>
      <c r="I21" s="73">
        <v>17686636</v>
      </c>
      <c r="J21" s="74">
        <v>34876953</v>
      </c>
      <c r="K21" s="74">
        <v>11428137</v>
      </c>
      <c r="L21" s="74">
        <v>0</v>
      </c>
      <c r="M21" s="76">
        <v>63991726</v>
      </c>
    </row>
    <row r="22" spans="1:13" ht="13" x14ac:dyDescent="0.3">
      <c r="A22" s="47" t="s">
        <v>53</v>
      </c>
      <c r="B22" s="71" t="s">
        <v>411</v>
      </c>
      <c r="C22" s="72" t="s">
        <v>412</v>
      </c>
      <c r="D22" s="73">
        <v>20876771</v>
      </c>
      <c r="E22" s="74">
        <v>45346480</v>
      </c>
      <c r="F22" s="74">
        <v>71340752</v>
      </c>
      <c r="G22" s="74">
        <v>0</v>
      </c>
      <c r="H22" s="75">
        <v>137564003</v>
      </c>
      <c r="I22" s="73">
        <v>16456782</v>
      </c>
      <c r="J22" s="74">
        <v>34873535</v>
      </c>
      <c r="K22" s="74">
        <v>20491047</v>
      </c>
      <c r="L22" s="74">
        <v>0</v>
      </c>
      <c r="M22" s="76">
        <v>71821364</v>
      </c>
    </row>
    <row r="23" spans="1:13" ht="13" x14ac:dyDescent="0.3">
      <c r="A23" s="47" t="s">
        <v>53</v>
      </c>
      <c r="B23" s="71" t="s">
        <v>413</v>
      </c>
      <c r="C23" s="72" t="s">
        <v>414</v>
      </c>
      <c r="D23" s="73">
        <v>13450700</v>
      </c>
      <c r="E23" s="74">
        <v>-3397358</v>
      </c>
      <c r="F23" s="74">
        <v>41629895</v>
      </c>
      <c r="G23" s="74">
        <v>0</v>
      </c>
      <c r="H23" s="75">
        <v>51683237</v>
      </c>
      <c r="I23" s="73">
        <v>8893768</v>
      </c>
      <c r="J23" s="74">
        <v>28229391</v>
      </c>
      <c r="K23" s="74">
        <v>29905676</v>
      </c>
      <c r="L23" s="74">
        <v>0</v>
      </c>
      <c r="M23" s="76">
        <v>67028835</v>
      </c>
    </row>
    <row r="24" spans="1:13" ht="13" x14ac:dyDescent="0.3">
      <c r="A24" s="47" t="s">
        <v>68</v>
      </c>
      <c r="B24" s="71" t="s">
        <v>415</v>
      </c>
      <c r="C24" s="72" t="s">
        <v>416</v>
      </c>
      <c r="D24" s="73">
        <v>0</v>
      </c>
      <c r="E24" s="74">
        <v>0</v>
      </c>
      <c r="F24" s="74">
        <v>73697959</v>
      </c>
      <c r="G24" s="74">
        <v>0</v>
      </c>
      <c r="H24" s="75">
        <v>73697959</v>
      </c>
      <c r="I24" s="73">
        <v>0</v>
      </c>
      <c r="J24" s="74">
        <v>0</v>
      </c>
      <c r="K24" s="74">
        <v>82975190</v>
      </c>
      <c r="L24" s="74">
        <v>0</v>
      </c>
      <c r="M24" s="76">
        <v>82975190</v>
      </c>
    </row>
    <row r="25" spans="1:13" ht="14" x14ac:dyDescent="0.3">
      <c r="A25" s="48" t="s">
        <v>0</v>
      </c>
      <c r="B25" s="77" t="s">
        <v>417</v>
      </c>
      <c r="C25" s="78" t="s">
        <v>0</v>
      </c>
      <c r="D25" s="79">
        <f t="shared" ref="D25:M25" si="1">SUM(D18:D24)</f>
        <v>601996427</v>
      </c>
      <c r="E25" s="80">
        <f t="shared" si="1"/>
        <v>1158982401</v>
      </c>
      <c r="F25" s="80">
        <f t="shared" si="1"/>
        <v>646779802</v>
      </c>
      <c r="G25" s="80">
        <f t="shared" si="1"/>
        <v>0</v>
      </c>
      <c r="H25" s="81">
        <f t="shared" si="1"/>
        <v>2407758630</v>
      </c>
      <c r="I25" s="79">
        <f t="shared" si="1"/>
        <v>591172893</v>
      </c>
      <c r="J25" s="80">
        <f t="shared" si="1"/>
        <v>1077404965</v>
      </c>
      <c r="K25" s="80">
        <f t="shared" si="1"/>
        <v>646343969</v>
      </c>
      <c r="L25" s="80">
        <f t="shared" si="1"/>
        <v>0</v>
      </c>
      <c r="M25" s="82">
        <f t="shared" si="1"/>
        <v>2314921827</v>
      </c>
    </row>
    <row r="26" spans="1:13" ht="13" x14ac:dyDescent="0.3">
      <c r="A26" s="47" t="s">
        <v>53</v>
      </c>
      <c r="B26" s="71" t="s">
        <v>418</v>
      </c>
      <c r="C26" s="72" t="s">
        <v>419</v>
      </c>
      <c r="D26" s="73">
        <v>34795192</v>
      </c>
      <c r="E26" s="74">
        <v>108698026</v>
      </c>
      <c r="F26" s="74">
        <v>26302871</v>
      </c>
      <c r="G26" s="74">
        <v>0</v>
      </c>
      <c r="H26" s="75">
        <v>169796089</v>
      </c>
      <c r="I26" s="73">
        <v>39221155</v>
      </c>
      <c r="J26" s="74">
        <v>96981917</v>
      </c>
      <c r="K26" s="74">
        <v>35718706</v>
      </c>
      <c r="L26" s="74">
        <v>0</v>
      </c>
      <c r="M26" s="76">
        <v>171921778</v>
      </c>
    </row>
    <row r="27" spans="1:13" ht="13" x14ac:dyDescent="0.3">
      <c r="A27" s="47" t="s">
        <v>53</v>
      </c>
      <c r="B27" s="71" t="s">
        <v>420</v>
      </c>
      <c r="C27" s="72" t="s">
        <v>421</v>
      </c>
      <c r="D27" s="73">
        <v>33312203</v>
      </c>
      <c r="E27" s="74">
        <v>65087652</v>
      </c>
      <c r="F27" s="74">
        <v>30729403</v>
      </c>
      <c r="G27" s="74">
        <v>0</v>
      </c>
      <c r="H27" s="75">
        <v>129129258</v>
      </c>
      <c r="I27" s="73">
        <v>30865268</v>
      </c>
      <c r="J27" s="74">
        <v>60716475</v>
      </c>
      <c r="K27" s="74">
        <v>31076537</v>
      </c>
      <c r="L27" s="74">
        <v>0</v>
      </c>
      <c r="M27" s="76">
        <v>122658280</v>
      </c>
    </row>
    <row r="28" spans="1:13" ht="13" x14ac:dyDescent="0.3">
      <c r="A28" s="47" t="s">
        <v>53</v>
      </c>
      <c r="B28" s="71" t="s">
        <v>422</v>
      </c>
      <c r="C28" s="72" t="s">
        <v>423</v>
      </c>
      <c r="D28" s="73">
        <v>70897971</v>
      </c>
      <c r="E28" s="74">
        <v>29723717</v>
      </c>
      <c r="F28" s="74">
        <v>79788652</v>
      </c>
      <c r="G28" s="74">
        <v>0</v>
      </c>
      <c r="H28" s="75">
        <v>180410340</v>
      </c>
      <c r="I28" s="73">
        <v>64526371</v>
      </c>
      <c r="J28" s="74">
        <v>27267432</v>
      </c>
      <c r="K28" s="74">
        <v>22956940</v>
      </c>
      <c r="L28" s="74">
        <v>0</v>
      </c>
      <c r="M28" s="76">
        <v>114750743</v>
      </c>
    </row>
    <row r="29" spans="1:13" ht="13" x14ac:dyDescent="0.3">
      <c r="A29" s="47" t="s">
        <v>53</v>
      </c>
      <c r="B29" s="71" t="s">
        <v>424</v>
      </c>
      <c r="C29" s="72" t="s">
        <v>425</v>
      </c>
      <c r="D29" s="73">
        <v>269530570</v>
      </c>
      <c r="E29" s="74">
        <v>592577148</v>
      </c>
      <c r="F29" s="74">
        <v>53814783</v>
      </c>
      <c r="G29" s="74">
        <v>0</v>
      </c>
      <c r="H29" s="75">
        <v>915922501</v>
      </c>
      <c r="I29" s="73">
        <v>253050937</v>
      </c>
      <c r="J29" s="74">
        <v>465642671</v>
      </c>
      <c r="K29" s="74">
        <v>54718683</v>
      </c>
      <c r="L29" s="74">
        <v>0</v>
      </c>
      <c r="M29" s="76">
        <v>773412291</v>
      </c>
    </row>
    <row r="30" spans="1:13" ht="13" x14ac:dyDescent="0.3">
      <c r="A30" s="47" t="s">
        <v>68</v>
      </c>
      <c r="B30" s="71" t="s">
        <v>426</v>
      </c>
      <c r="C30" s="72" t="s">
        <v>427</v>
      </c>
      <c r="D30" s="73">
        <v>0</v>
      </c>
      <c r="E30" s="74">
        <v>0</v>
      </c>
      <c r="F30" s="74">
        <v>6020239</v>
      </c>
      <c r="G30" s="74">
        <v>0</v>
      </c>
      <c r="H30" s="75">
        <v>6020239</v>
      </c>
      <c r="I30" s="73">
        <v>0</v>
      </c>
      <c r="J30" s="74">
        <v>0</v>
      </c>
      <c r="K30" s="74">
        <v>7802521</v>
      </c>
      <c r="L30" s="74">
        <v>0</v>
      </c>
      <c r="M30" s="76">
        <v>7802521</v>
      </c>
    </row>
    <row r="31" spans="1:13" ht="14" x14ac:dyDescent="0.3">
      <c r="A31" s="48" t="s">
        <v>0</v>
      </c>
      <c r="B31" s="77" t="s">
        <v>428</v>
      </c>
      <c r="C31" s="78" t="s">
        <v>0</v>
      </c>
      <c r="D31" s="79">
        <f t="shared" ref="D31:M31" si="2">SUM(D26:D30)</f>
        <v>408535936</v>
      </c>
      <c r="E31" s="80">
        <f t="shared" si="2"/>
        <v>796086543</v>
      </c>
      <c r="F31" s="80">
        <f t="shared" si="2"/>
        <v>196655948</v>
      </c>
      <c r="G31" s="80">
        <f t="shared" si="2"/>
        <v>0</v>
      </c>
      <c r="H31" s="81">
        <f t="shared" si="2"/>
        <v>1401278427</v>
      </c>
      <c r="I31" s="79">
        <f t="shared" si="2"/>
        <v>387663731</v>
      </c>
      <c r="J31" s="80">
        <f t="shared" si="2"/>
        <v>650608495</v>
      </c>
      <c r="K31" s="80">
        <f t="shared" si="2"/>
        <v>152273387</v>
      </c>
      <c r="L31" s="80">
        <f t="shared" si="2"/>
        <v>0</v>
      </c>
      <c r="M31" s="82">
        <f t="shared" si="2"/>
        <v>1190545613</v>
      </c>
    </row>
    <row r="32" spans="1:13" ht="14" x14ac:dyDescent="0.3">
      <c r="A32" s="49" t="s">
        <v>0</v>
      </c>
      <c r="B32" s="83" t="s">
        <v>429</v>
      </c>
      <c r="C32" s="84" t="s">
        <v>0</v>
      </c>
      <c r="D32" s="85">
        <f t="shared" ref="D32:M32" si="3">SUM(D9:D16,D18:D24,D26:D30)</f>
        <v>1287108679</v>
      </c>
      <c r="E32" s="86">
        <f t="shared" si="3"/>
        <v>2784482232</v>
      </c>
      <c r="F32" s="86">
        <f t="shared" si="3"/>
        <v>1124732309</v>
      </c>
      <c r="G32" s="86">
        <f t="shared" si="3"/>
        <v>0</v>
      </c>
      <c r="H32" s="87">
        <f t="shared" si="3"/>
        <v>5196323220</v>
      </c>
      <c r="I32" s="85">
        <f t="shared" si="3"/>
        <v>1245298162</v>
      </c>
      <c r="J32" s="86">
        <f t="shared" si="3"/>
        <v>2530005543</v>
      </c>
      <c r="K32" s="86">
        <f t="shared" si="3"/>
        <v>1134507529</v>
      </c>
      <c r="L32" s="86">
        <f t="shared" si="3"/>
        <v>0</v>
      </c>
      <c r="M32" s="88">
        <f t="shared" si="3"/>
        <v>4909811234</v>
      </c>
    </row>
    <row r="33" spans="2:13" x14ac:dyDescent="0.25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2:13" x14ac:dyDescent="0.25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</row>
    <row r="35" spans="2:13" x14ac:dyDescent="0.25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</row>
    <row r="36" spans="2:13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2:13" x14ac:dyDescent="0.25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2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2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2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2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2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2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2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2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2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60" orientation="landscape" r:id="rId1"/>
  <rowBreaks count="1" manualBreakCount="1">
    <brk id="34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1"/>
  <sheetViews>
    <sheetView showGridLines="0" view="pageBreakPreview" zoomScale="60" zoomScaleNormal="100" workbookViewId="0">
      <selection activeCell="D5" sqref="D1:M104857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5.5429687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430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53</v>
      </c>
      <c r="B9" s="71" t="s">
        <v>431</v>
      </c>
      <c r="C9" s="72" t="s">
        <v>432</v>
      </c>
      <c r="D9" s="73">
        <v>-3813592</v>
      </c>
      <c r="E9" s="74">
        <v>11028449</v>
      </c>
      <c r="F9" s="74">
        <v>9966521</v>
      </c>
      <c r="G9" s="74">
        <v>0</v>
      </c>
      <c r="H9" s="75">
        <v>17181378</v>
      </c>
      <c r="I9" s="73">
        <v>-26704503</v>
      </c>
      <c r="J9" s="74">
        <v>6980878</v>
      </c>
      <c r="K9" s="74">
        <v>14409900</v>
      </c>
      <c r="L9" s="74">
        <v>0</v>
      </c>
      <c r="M9" s="76">
        <v>-5313725</v>
      </c>
    </row>
    <row r="10" spans="1:13" ht="13" x14ac:dyDescent="0.3">
      <c r="A10" s="47" t="s">
        <v>53</v>
      </c>
      <c r="B10" s="71" t="s">
        <v>433</v>
      </c>
      <c r="C10" s="72" t="s">
        <v>434</v>
      </c>
      <c r="D10" s="73">
        <v>18057734</v>
      </c>
      <c r="E10" s="74">
        <v>75150758</v>
      </c>
      <c r="F10" s="74">
        <v>15958525</v>
      </c>
      <c r="G10" s="74">
        <v>0</v>
      </c>
      <c r="H10" s="75">
        <v>109167017</v>
      </c>
      <c r="I10" s="73">
        <v>15747533</v>
      </c>
      <c r="J10" s="74">
        <v>62705316</v>
      </c>
      <c r="K10" s="74">
        <v>13378454</v>
      </c>
      <c r="L10" s="74">
        <v>0</v>
      </c>
      <c r="M10" s="76">
        <v>91831303</v>
      </c>
    </row>
    <row r="11" spans="1:13" ht="13" x14ac:dyDescent="0.3">
      <c r="A11" s="47" t="s">
        <v>53</v>
      </c>
      <c r="B11" s="71" t="s">
        <v>435</v>
      </c>
      <c r="C11" s="72" t="s">
        <v>436</v>
      </c>
      <c r="D11" s="73">
        <v>44503053</v>
      </c>
      <c r="E11" s="74">
        <v>111503068</v>
      </c>
      <c r="F11" s="74">
        <v>40701896</v>
      </c>
      <c r="G11" s="74">
        <v>0</v>
      </c>
      <c r="H11" s="75">
        <v>196708017</v>
      </c>
      <c r="I11" s="73">
        <v>38825789</v>
      </c>
      <c r="J11" s="74">
        <v>65228781</v>
      </c>
      <c r="K11" s="74">
        <v>24145715</v>
      </c>
      <c r="L11" s="74">
        <v>0</v>
      </c>
      <c r="M11" s="76">
        <v>128200285</v>
      </c>
    </row>
    <row r="12" spans="1:13" ht="13" x14ac:dyDescent="0.3">
      <c r="A12" s="47" t="s">
        <v>68</v>
      </c>
      <c r="B12" s="71" t="s">
        <v>437</v>
      </c>
      <c r="C12" s="72" t="s">
        <v>438</v>
      </c>
      <c r="D12" s="73">
        <v>0</v>
      </c>
      <c r="E12" s="74">
        <v>0</v>
      </c>
      <c r="F12" s="74">
        <v>4189332</v>
      </c>
      <c r="G12" s="74">
        <v>0</v>
      </c>
      <c r="H12" s="75">
        <v>4189332</v>
      </c>
      <c r="I12" s="73">
        <v>0</v>
      </c>
      <c r="J12" s="74">
        <v>0</v>
      </c>
      <c r="K12" s="74">
        <v>4912822</v>
      </c>
      <c r="L12" s="74">
        <v>0</v>
      </c>
      <c r="M12" s="76">
        <v>4912822</v>
      </c>
    </row>
    <row r="13" spans="1:13" ht="14" x14ac:dyDescent="0.3">
      <c r="A13" s="48" t="s">
        <v>0</v>
      </c>
      <c r="B13" s="77" t="s">
        <v>439</v>
      </c>
      <c r="C13" s="78" t="s">
        <v>0</v>
      </c>
      <c r="D13" s="79">
        <f t="shared" ref="D13:M13" si="0">SUM(D9:D12)</f>
        <v>58747195</v>
      </c>
      <c r="E13" s="80">
        <f t="shared" si="0"/>
        <v>197682275</v>
      </c>
      <c r="F13" s="80">
        <f t="shared" si="0"/>
        <v>70816274</v>
      </c>
      <c r="G13" s="80">
        <f t="shared" si="0"/>
        <v>0</v>
      </c>
      <c r="H13" s="81">
        <f t="shared" si="0"/>
        <v>327245744</v>
      </c>
      <c r="I13" s="79">
        <f t="shared" si="0"/>
        <v>27868819</v>
      </c>
      <c r="J13" s="80">
        <f t="shared" si="0"/>
        <v>134914975</v>
      </c>
      <c r="K13" s="80">
        <f t="shared" si="0"/>
        <v>56846891</v>
      </c>
      <c r="L13" s="80">
        <f t="shared" si="0"/>
        <v>0</v>
      </c>
      <c r="M13" s="82">
        <f t="shared" si="0"/>
        <v>219630685</v>
      </c>
    </row>
    <row r="14" spans="1:13" ht="13" x14ac:dyDescent="0.3">
      <c r="A14" s="47" t="s">
        <v>53</v>
      </c>
      <c r="B14" s="71" t="s">
        <v>440</v>
      </c>
      <c r="C14" s="72" t="s">
        <v>441</v>
      </c>
      <c r="D14" s="73">
        <v>4615931</v>
      </c>
      <c r="E14" s="74">
        <v>10686100</v>
      </c>
      <c r="F14" s="74">
        <v>4171917</v>
      </c>
      <c r="G14" s="74">
        <v>0</v>
      </c>
      <c r="H14" s="75">
        <v>19473948</v>
      </c>
      <c r="I14" s="73">
        <v>2916167</v>
      </c>
      <c r="J14" s="74">
        <v>9299053</v>
      </c>
      <c r="K14" s="74">
        <v>4987074</v>
      </c>
      <c r="L14" s="74">
        <v>0</v>
      </c>
      <c r="M14" s="76">
        <v>17202294</v>
      </c>
    </row>
    <row r="15" spans="1:13" ht="13" x14ac:dyDescent="0.3">
      <c r="A15" s="47" t="s">
        <v>53</v>
      </c>
      <c r="B15" s="71" t="s">
        <v>442</v>
      </c>
      <c r="C15" s="72" t="s">
        <v>443</v>
      </c>
      <c r="D15" s="73">
        <v>11007481</v>
      </c>
      <c r="E15" s="74">
        <v>68981916</v>
      </c>
      <c r="F15" s="74">
        <v>29835145</v>
      </c>
      <c r="G15" s="74">
        <v>0</v>
      </c>
      <c r="H15" s="75">
        <v>109824542</v>
      </c>
      <c r="I15" s="73">
        <v>13643578</v>
      </c>
      <c r="J15" s="74">
        <v>61693777</v>
      </c>
      <c r="K15" s="74">
        <v>29113440</v>
      </c>
      <c r="L15" s="74">
        <v>0</v>
      </c>
      <c r="M15" s="76">
        <v>104450795</v>
      </c>
    </row>
    <row r="16" spans="1:13" ht="13" x14ac:dyDescent="0.3">
      <c r="A16" s="47" t="s">
        <v>53</v>
      </c>
      <c r="B16" s="71" t="s">
        <v>444</v>
      </c>
      <c r="C16" s="72" t="s">
        <v>445</v>
      </c>
      <c r="D16" s="73">
        <v>2013956</v>
      </c>
      <c r="E16" s="74">
        <v>3329625</v>
      </c>
      <c r="F16" s="74">
        <v>2017959</v>
      </c>
      <c r="G16" s="74">
        <v>0</v>
      </c>
      <c r="H16" s="75">
        <v>7361540</v>
      </c>
      <c r="I16" s="73">
        <v>-1157221</v>
      </c>
      <c r="J16" s="74">
        <v>2731552</v>
      </c>
      <c r="K16" s="74">
        <v>10980744</v>
      </c>
      <c r="L16" s="74">
        <v>0</v>
      </c>
      <c r="M16" s="76">
        <v>12555075</v>
      </c>
    </row>
    <row r="17" spans="1:13" ht="13" x14ac:dyDescent="0.3">
      <c r="A17" s="47" t="s">
        <v>53</v>
      </c>
      <c r="B17" s="71" t="s">
        <v>446</v>
      </c>
      <c r="C17" s="72" t="s">
        <v>447</v>
      </c>
      <c r="D17" s="73">
        <v>1822451</v>
      </c>
      <c r="E17" s="74">
        <v>16237585</v>
      </c>
      <c r="F17" s="74">
        <v>2332115</v>
      </c>
      <c r="G17" s="74">
        <v>0</v>
      </c>
      <c r="H17" s="75">
        <v>20392151</v>
      </c>
      <c r="I17" s="73">
        <v>2786</v>
      </c>
      <c r="J17" s="74">
        <v>14609715</v>
      </c>
      <c r="K17" s="74">
        <v>13181254</v>
      </c>
      <c r="L17" s="74">
        <v>0</v>
      </c>
      <c r="M17" s="76">
        <v>27793755</v>
      </c>
    </row>
    <row r="18" spans="1:13" ht="13" x14ac:dyDescent="0.3">
      <c r="A18" s="47" t="s">
        <v>53</v>
      </c>
      <c r="B18" s="71" t="s">
        <v>448</v>
      </c>
      <c r="C18" s="72" t="s">
        <v>449</v>
      </c>
      <c r="D18" s="73">
        <v>1812160</v>
      </c>
      <c r="E18" s="74">
        <v>6469872</v>
      </c>
      <c r="F18" s="74">
        <v>2209047</v>
      </c>
      <c r="G18" s="74">
        <v>0</v>
      </c>
      <c r="H18" s="75">
        <v>10491079</v>
      </c>
      <c r="I18" s="73">
        <v>1737972</v>
      </c>
      <c r="J18" s="74">
        <v>6211680</v>
      </c>
      <c r="K18" s="74">
        <v>2088689</v>
      </c>
      <c r="L18" s="74">
        <v>0</v>
      </c>
      <c r="M18" s="76">
        <v>10038341</v>
      </c>
    </row>
    <row r="19" spans="1:13" ht="13" x14ac:dyDescent="0.3">
      <c r="A19" s="47" t="s">
        <v>53</v>
      </c>
      <c r="B19" s="71" t="s">
        <v>450</v>
      </c>
      <c r="C19" s="72" t="s">
        <v>451</v>
      </c>
      <c r="D19" s="73">
        <v>0</v>
      </c>
      <c r="E19" s="74">
        <v>9144676</v>
      </c>
      <c r="F19" s="74">
        <v>11221432</v>
      </c>
      <c r="G19" s="74">
        <v>0</v>
      </c>
      <c r="H19" s="75">
        <v>20366108</v>
      </c>
      <c r="I19" s="73">
        <v>0</v>
      </c>
      <c r="J19" s="74">
        <v>7704678</v>
      </c>
      <c r="K19" s="74">
        <v>3409511</v>
      </c>
      <c r="L19" s="74">
        <v>0</v>
      </c>
      <c r="M19" s="76">
        <v>11114189</v>
      </c>
    </row>
    <row r="20" spans="1:13" ht="13" x14ac:dyDescent="0.3">
      <c r="A20" s="47" t="s">
        <v>68</v>
      </c>
      <c r="B20" s="71" t="s">
        <v>452</v>
      </c>
      <c r="C20" s="72" t="s">
        <v>453</v>
      </c>
      <c r="D20" s="73">
        <v>0</v>
      </c>
      <c r="E20" s="74">
        <v>0</v>
      </c>
      <c r="F20" s="74">
        <v>3644145</v>
      </c>
      <c r="G20" s="74">
        <v>0</v>
      </c>
      <c r="H20" s="75">
        <v>3644145</v>
      </c>
      <c r="I20" s="73">
        <v>0</v>
      </c>
      <c r="J20" s="74">
        <v>0</v>
      </c>
      <c r="K20" s="74">
        <v>4299727</v>
      </c>
      <c r="L20" s="74">
        <v>0</v>
      </c>
      <c r="M20" s="76">
        <v>4299727</v>
      </c>
    </row>
    <row r="21" spans="1:13" ht="14" x14ac:dyDescent="0.3">
      <c r="A21" s="48" t="s">
        <v>0</v>
      </c>
      <c r="B21" s="77" t="s">
        <v>454</v>
      </c>
      <c r="C21" s="78" t="s">
        <v>0</v>
      </c>
      <c r="D21" s="79">
        <f t="shared" ref="D21:M21" si="1">SUM(D14:D20)</f>
        <v>21271979</v>
      </c>
      <c r="E21" s="80">
        <f t="shared" si="1"/>
        <v>114849774</v>
      </c>
      <c r="F21" s="80">
        <f t="shared" si="1"/>
        <v>55431760</v>
      </c>
      <c r="G21" s="80">
        <f t="shared" si="1"/>
        <v>0</v>
      </c>
      <c r="H21" s="81">
        <f t="shared" si="1"/>
        <v>191553513</v>
      </c>
      <c r="I21" s="79">
        <f t="shared" si="1"/>
        <v>17143282</v>
      </c>
      <c r="J21" s="80">
        <f t="shared" si="1"/>
        <v>102250455</v>
      </c>
      <c r="K21" s="80">
        <f t="shared" si="1"/>
        <v>68060439</v>
      </c>
      <c r="L21" s="80">
        <f t="shared" si="1"/>
        <v>0</v>
      </c>
      <c r="M21" s="82">
        <f t="shared" si="1"/>
        <v>187454176</v>
      </c>
    </row>
    <row r="22" spans="1:13" ht="13" x14ac:dyDescent="0.3">
      <c r="A22" s="47" t="s">
        <v>53</v>
      </c>
      <c r="B22" s="71" t="s">
        <v>455</v>
      </c>
      <c r="C22" s="72" t="s">
        <v>456</v>
      </c>
      <c r="D22" s="73">
        <v>4083897</v>
      </c>
      <c r="E22" s="74">
        <v>12848737</v>
      </c>
      <c r="F22" s="74">
        <v>3288734</v>
      </c>
      <c r="G22" s="74">
        <v>0</v>
      </c>
      <c r="H22" s="75">
        <v>20221368</v>
      </c>
      <c r="I22" s="73">
        <v>5527342</v>
      </c>
      <c r="J22" s="74">
        <v>9078263</v>
      </c>
      <c r="K22" s="74">
        <v>3367686</v>
      </c>
      <c r="L22" s="74">
        <v>0</v>
      </c>
      <c r="M22" s="76">
        <v>17973291</v>
      </c>
    </row>
    <row r="23" spans="1:13" ht="13" x14ac:dyDescent="0.3">
      <c r="A23" s="47" t="s">
        <v>53</v>
      </c>
      <c r="B23" s="71" t="s">
        <v>457</v>
      </c>
      <c r="C23" s="72" t="s">
        <v>458</v>
      </c>
      <c r="D23" s="73">
        <v>3886203</v>
      </c>
      <c r="E23" s="74">
        <v>25893857</v>
      </c>
      <c r="F23" s="74">
        <v>11142023</v>
      </c>
      <c r="G23" s="74">
        <v>0</v>
      </c>
      <c r="H23" s="75">
        <v>40922083</v>
      </c>
      <c r="I23" s="73">
        <v>3598564</v>
      </c>
      <c r="J23" s="74">
        <v>21946725</v>
      </c>
      <c r="K23" s="74">
        <v>12516788</v>
      </c>
      <c r="L23" s="74">
        <v>0</v>
      </c>
      <c r="M23" s="76">
        <v>38062077</v>
      </c>
    </row>
    <row r="24" spans="1:13" ht="13" x14ac:dyDescent="0.3">
      <c r="A24" s="47" t="s">
        <v>53</v>
      </c>
      <c r="B24" s="71" t="s">
        <v>459</v>
      </c>
      <c r="C24" s="72" t="s">
        <v>460</v>
      </c>
      <c r="D24" s="73">
        <v>7021685</v>
      </c>
      <c r="E24" s="74">
        <v>17832146</v>
      </c>
      <c r="F24" s="74">
        <v>13306373</v>
      </c>
      <c r="G24" s="74">
        <v>0</v>
      </c>
      <c r="H24" s="75">
        <v>38160204</v>
      </c>
      <c r="I24" s="73">
        <v>6495164</v>
      </c>
      <c r="J24" s="74">
        <v>2298513</v>
      </c>
      <c r="K24" s="74">
        <v>1360806</v>
      </c>
      <c r="L24" s="74">
        <v>0</v>
      </c>
      <c r="M24" s="76">
        <v>10154483</v>
      </c>
    </row>
    <row r="25" spans="1:13" ht="13" x14ac:dyDescent="0.3">
      <c r="A25" s="47" t="s">
        <v>53</v>
      </c>
      <c r="B25" s="71" t="s">
        <v>461</v>
      </c>
      <c r="C25" s="72" t="s">
        <v>462</v>
      </c>
      <c r="D25" s="73">
        <v>1892870</v>
      </c>
      <c r="E25" s="74">
        <v>11182058</v>
      </c>
      <c r="F25" s="74">
        <v>244932</v>
      </c>
      <c r="G25" s="74">
        <v>0</v>
      </c>
      <c r="H25" s="75">
        <v>13319860</v>
      </c>
      <c r="I25" s="73">
        <v>1349265</v>
      </c>
      <c r="J25" s="74">
        <v>8566027</v>
      </c>
      <c r="K25" s="74">
        <v>9748046</v>
      </c>
      <c r="L25" s="74">
        <v>0</v>
      </c>
      <c r="M25" s="76">
        <v>19663338</v>
      </c>
    </row>
    <row r="26" spans="1:13" ht="13" x14ac:dyDescent="0.3">
      <c r="A26" s="47" t="s">
        <v>53</v>
      </c>
      <c r="B26" s="71" t="s">
        <v>463</v>
      </c>
      <c r="C26" s="72" t="s">
        <v>464</v>
      </c>
      <c r="D26" s="73">
        <v>1660151</v>
      </c>
      <c r="E26" s="74">
        <v>8104309</v>
      </c>
      <c r="F26" s="74">
        <v>2837310</v>
      </c>
      <c r="G26" s="74">
        <v>0</v>
      </c>
      <c r="H26" s="75">
        <v>12601770</v>
      </c>
      <c r="I26" s="73">
        <v>1643958</v>
      </c>
      <c r="J26" s="74">
        <v>3882406</v>
      </c>
      <c r="K26" s="74">
        <v>1689934</v>
      </c>
      <c r="L26" s="74">
        <v>0</v>
      </c>
      <c r="M26" s="76">
        <v>7216298</v>
      </c>
    </row>
    <row r="27" spans="1:13" ht="13" x14ac:dyDescent="0.3">
      <c r="A27" s="47" t="s">
        <v>53</v>
      </c>
      <c r="B27" s="71" t="s">
        <v>465</v>
      </c>
      <c r="C27" s="72" t="s">
        <v>466</v>
      </c>
      <c r="D27" s="73">
        <v>1315795</v>
      </c>
      <c r="E27" s="74">
        <v>7160267</v>
      </c>
      <c r="F27" s="74">
        <v>3701112</v>
      </c>
      <c r="G27" s="74">
        <v>0</v>
      </c>
      <c r="H27" s="75">
        <v>12177174</v>
      </c>
      <c r="I27" s="73">
        <v>257187</v>
      </c>
      <c r="J27" s="74">
        <v>-7610477</v>
      </c>
      <c r="K27" s="74">
        <v>3321018</v>
      </c>
      <c r="L27" s="74">
        <v>0</v>
      </c>
      <c r="M27" s="76">
        <v>-4032272</v>
      </c>
    </row>
    <row r="28" spans="1:13" ht="13" x14ac:dyDescent="0.3">
      <c r="A28" s="47" t="s">
        <v>53</v>
      </c>
      <c r="B28" s="71" t="s">
        <v>467</v>
      </c>
      <c r="C28" s="72" t="s">
        <v>468</v>
      </c>
      <c r="D28" s="73">
        <v>7991918</v>
      </c>
      <c r="E28" s="74">
        <v>13375422</v>
      </c>
      <c r="F28" s="74">
        <v>9181580</v>
      </c>
      <c r="G28" s="74">
        <v>0</v>
      </c>
      <c r="H28" s="75">
        <v>30548920</v>
      </c>
      <c r="I28" s="73">
        <v>6864581</v>
      </c>
      <c r="J28" s="74">
        <v>15426975</v>
      </c>
      <c r="K28" s="74">
        <v>10548272</v>
      </c>
      <c r="L28" s="74">
        <v>0</v>
      </c>
      <c r="M28" s="76">
        <v>32839828</v>
      </c>
    </row>
    <row r="29" spans="1:13" ht="13" x14ac:dyDescent="0.3">
      <c r="A29" s="47" t="s">
        <v>53</v>
      </c>
      <c r="B29" s="71" t="s">
        <v>469</v>
      </c>
      <c r="C29" s="72" t="s">
        <v>470</v>
      </c>
      <c r="D29" s="73">
        <v>1763823</v>
      </c>
      <c r="E29" s="74">
        <v>31819940</v>
      </c>
      <c r="F29" s="74">
        <v>8027981</v>
      </c>
      <c r="G29" s="74">
        <v>0</v>
      </c>
      <c r="H29" s="75">
        <v>41611744</v>
      </c>
      <c r="I29" s="73">
        <v>1959499</v>
      </c>
      <c r="J29" s="74">
        <v>25926799</v>
      </c>
      <c r="K29" s="74">
        <v>4312406</v>
      </c>
      <c r="L29" s="74">
        <v>0</v>
      </c>
      <c r="M29" s="76">
        <v>32198704</v>
      </c>
    </row>
    <row r="30" spans="1:13" ht="13" x14ac:dyDescent="0.3">
      <c r="A30" s="47" t="s">
        <v>68</v>
      </c>
      <c r="B30" s="71" t="s">
        <v>471</v>
      </c>
      <c r="C30" s="72" t="s">
        <v>472</v>
      </c>
      <c r="D30" s="73">
        <v>0</v>
      </c>
      <c r="E30" s="74">
        <v>0</v>
      </c>
      <c r="F30" s="74">
        <v>1118007</v>
      </c>
      <c r="G30" s="74">
        <v>0</v>
      </c>
      <c r="H30" s="75">
        <v>1118007</v>
      </c>
      <c r="I30" s="73">
        <v>0</v>
      </c>
      <c r="J30" s="74">
        <v>0</v>
      </c>
      <c r="K30" s="74">
        <v>3568032</v>
      </c>
      <c r="L30" s="74">
        <v>0</v>
      </c>
      <c r="M30" s="76">
        <v>3568032</v>
      </c>
    </row>
    <row r="31" spans="1:13" ht="14" x14ac:dyDescent="0.3">
      <c r="A31" s="48" t="s">
        <v>0</v>
      </c>
      <c r="B31" s="77" t="s">
        <v>473</v>
      </c>
      <c r="C31" s="78" t="s">
        <v>0</v>
      </c>
      <c r="D31" s="79">
        <f t="shared" ref="D31:M31" si="2">SUM(D22:D30)</f>
        <v>29616342</v>
      </c>
      <c r="E31" s="80">
        <f t="shared" si="2"/>
        <v>128216736</v>
      </c>
      <c r="F31" s="80">
        <f t="shared" si="2"/>
        <v>52848052</v>
      </c>
      <c r="G31" s="80">
        <f t="shared" si="2"/>
        <v>0</v>
      </c>
      <c r="H31" s="81">
        <f t="shared" si="2"/>
        <v>210681130</v>
      </c>
      <c r="I31" s="79">
        <f t="shared" si="2"/>
        <v>27695560</v>
      </c>
      <c r="J31" s="80">
        <f t="shared" si="2"/>
        <v>79515231</v>
      </c>
      <c r="K31" s="80">
        <f t="shared" si="2"/>
        <v>50432988</v>
      </c>
      <c r="L31" s="80">
        <f t="shared" si="2"/>
        <v>0</v>
      </c>
      <c r="M31" s="82">
        <f t="shared" si="2"/>
        <v>157643779</v>
      </c>
    </row>
    <row r="32" spans="1:13" ht="13" x14ac:dyDescent="0.3">
      <c r="A32" s="47" t="s">
        <v>53</v>
      </c>
      <c r="B32" s="71" t="s">
        <v>474</v>
      </c>
      <c r="C32" s="72" t="s">
        <v>475</v>
      </c>
      <c r="D32" s="73">
        <v>2623257</v>
      </c>
      <c r="E32" s="74">
        <v>42024689</v>
      </c>
      <c r="F32" s="74">
        <v>6825792</v>
      </c>
      <c r="G32" s="74">
        <v>0</v>
      </c>
      <c r="H32" s="75">
        <v>51473738</v>
      </c>
      <c r="I32" s="73">
        <v>3180812</v>
      </c>
      <c r="J32" s="74">
        <v>31739430</v>
      </c>
      <c r="K32" s="74">
        <v>13799969</v>
      </c>
      <c r="L32" s="74">
        <v>0</v>
      </c>
      <c r="M32" s="76">
        <v>48720211</v>
      </c>
    </row>
    <row r="33" spans="1:13" ht="13" x14ac:dyDescent="0.3">
      <c r="A33" s="47" t="s">
        <v>53</v>
      </c>
      <c r="B33" s="71" t="s">
        <v>476</v>
      </c>
      <c r="C33" s="72" t="s">
        <v>477</v>
      </c>
      <c r="D33" s="73">
        <v>709</v>
      </c>
      <c r="E33" s="74">
        <v>919758</v>
      </c>
      <c r="F33" s="74">
        <v>849225</v>
      </c>
      <c r="G33" s="74">
        <v>0</v>
      </c>
      <c r="H33" s="75">
        <v>1769692</v>
      </c>
      <c r="I33" s="73">
        <v>0</v>
      </c>
      <c r="J33" s="74">
        <v>2192390</v>
      </c>
      <c r="K33" s="74">
        <v>1758308</v>
      </c>
      <c r="L33" s="74">
        <v>0</v>
      </c>
      <c r="M33" s="76">
        <v>3950698</v>
      </c>
    </row>
    <row r="34" spans="1:13" ht="13" x14ac:dyDescent="0.3">
      <c r="A34" s="47" t="s">
        <v>53</v>
      </c>
      <c r="B34" s="71" t="s">
        <v>478</v>
      </c>
      <c r="C34" s="72" t="s">
        <v>479</v>
      </c>
      <c r="D34" s="73">
        <v>4582622</v>
      </c>
      <c r="E34" s="74">
        <v>28296895</v>
      </c>
      <c r="F34" s="74">
        <v>1796437</v>
      </c>
      <c r="G34" s="74">
        <v>0</v>
      </c>
      <c r="H34" s="75">
        <v>34675954</v>
      </c>
      <c r="I34" s="73">
        <v>6510582</v>
      </c>
      <c r="J34" s="74">
        <v>33322469</v>
      </c>
      <c r="K34" s="74">
        <v>3576765</v>
      </c>
      <c r="L34" s="74">
        <v>0</v>
      </c>
      <c r="M34" s="76">
        <v>43409816</v>
      </c>
    </row>
    <row r="35" spans="1:13" ht="13" x14ac:dyDescent="0.3">
      <c r="A35" s="47" t="s">
        <v>53</v>
      </c>
      <c r="B35" s="71" t="s">
        <v>480</v>
      </c>
      <c r="C35" s="72" t="s">
        <v>481</v>
      </c>
      <c r="D35" s="73">
        <v>4144821</v>
      </c>
      <c r="E35" s="74">
        <v>15984015</v>
      </c>
      <c r="F35" s="74">
        <v>1359068</v>
      </c>
      <c r="G35" s="74">
        <v>0</v>
      </c>
      <c r="H35" s="75">
        <v>21487904</v>
      </c>
      <c r="I35" s="73">
        <v>4763849</v>
      </c>
      <c r="J35" s="74">
        <v>12136727</v>
      </c>
      <c r="K35" s="74">
        <v>1520575</v>
      </c>
      <c r="L35" s="74">
        <v>0</v>
      </c>
      <c r="M35" s="76">
        <v>18421151</v>
      </c>
    </row>
    <row r="36" spans="1:13" ht="13" x14ac:dyDescent="0.3">
      <c r="A36" s="47" t="s">
        <v>53</v>
      </c>
      <c r="B36" s="71" t="s">
        <v>482</v>
      </c>
      <c r="C36" s="72" t="s">
        <v>483</v>
      </c>
      <c r="D36" s="73">
        <v>37032091</v>
      </c>
      <c r="E36" s="74">
        <v>269834485</v>
      </c>
      <c r="F36" s="74">
        <v>44032065</v>
      </c>
      <c r="G36" s="74">
        <v>0</v>
      </c>
      <c r="H36" s="75">
        <v>350898641</v>
      </c>
      <c r="I36" s="73">
        <v>35953295</v>
      </c>
      <c r="J36" s="74">
        <v>162521671</v>
      </c>
      <c r="K36" s="74">
        <v>17367473</v>
      </c>
      <c r="L36" s="74">
        <v>0</v>
      </c>
      <c r="M36" s="76">
        <v>215842439</v>
      </c>
    </row>
    <row r="37" spans="1:13" ht="13" x14ac:dyDescent="0.3">
      <c r="A37" s="47" t="s">
        <v>68</v>
      </c>
      <c r="B37" s="71" t="s">
        <v>484</v>
      </c>
      <c r="C37" s="72" t="s">
        <v>485</v>
      </c>
      <c r="D37" s="73">
        <v>0</v>
      </c>
      <c r="E37" s="74">
        <v>0</v>
      </c>
      <c r="F37" s="74">
        <v>2792693</v>
      </c>
      <c r="G37" s="74">
        <v>0</v>
      </c>
      <c r="H37" s="75">
        <v>2792693</v>
      </c>
      <c r="I37" s="73">
        <v>0</v>
      </c>
      <c r="J37" s="74">
        <v>0</v>
      </c>
      <c r="K37" s="74">
        <v>561748</v>
      </c>
      <c r="L37" s="74">
        <v>0</v>
      </c>
      <c r="M37" s="76">
        <v>561748</v>
      </c>
    </row>
    <row r="38" spans="1:13" ht="14" x14ac:dyDescent="0.3">
      <c r="A38" s="48" t="s">
        <v>0</v>
      </c>
      <c r="B38" s="77" t="s">
        <v>486</v>
      </c>
      <c r="C38" s="78" t="s">
        <v>0</v>
      </c>
      <c r="D38" s="79">
        <f t="shared" ref="D38:M38" si="3">SUM(D32:D37)</f>
        <v>48383500</v>
      </c>
      <c r="E38" s="80">
        <f t="shared" si="3"/>
        <v>357059842</v>
      </c>
      <c r="F38" s="80">
        <f t="shared" si="3"/>
        <v>57655280</v>
      </c>
      <c r="G38" s="80">
        <f t="shared" si="3"/>
        <v>0</v>
      </c>
      <c r="H38" s="81">
        <f t="shared" si="3"/>
        <v>463098622</v>
      </c>
      <c r="I38" s="79">
        <f t="shared" si="3"/>
        <v>50408538</v>
      </c>
      <c r="J38" s="80">
        <f t="shared" si="3"/>
        <v>241912687</v>
      </c>
      <c r="K38" s="80">
        <f t="shared" si="3"/>
        <v>38584838</v>
      </c>
      <c r="L38" s="80">
        <f t="shared" si="3"/>
        <v>0</v>
      </c>
      <c r="M38" s="82">
        <f t="shared" si="3"/>
        <v>330906063</v>
      </c>
    </row>
    <row r="39" spans="1:13" ht="13" x14ac:dyDescent="0.3">
      <c r="A39" s="47" t="s">
        <v>53</v>
      </c>
      <c r="B39" s="71" t="s">
        <v>487</v>
      </c>
      <c r="C39" s="72" t="s">
        <v>488</v>
      </c>
      <c r="D39" s="73">
        <v>108130923</v>
      </c>
      <c r="E39" s="74">
        <v>418387519</v>
      </c>
      <c r="F39" s="74">
        <v>110584040</v>
      </c>
      <c r="G39" s="74">
        <v>0</v>
      </c>
      <c r="H39" s="75">
        <v>637102482</v>
      </c>
      <c r="I39" s="73">
        <v>151973082</v>
      </c>
      <c r="J39" s="74">
        <v>348634240</v>
      </c>
      <c r="K39" s="74">
        <v>116665020</v>
      </c>
      <c r="L39" s="74">
        <v>0</v>
      </c>
      <c r="M39" s="76">
        <v>617272342</v>
      </c>
    </row>
    <row r="40" spans="1:13" ht="13" x14ac:dyDescent="0.3">
      <c r="A40" s="47" t="s">
        <v>53</v>
      </c>
      <c r="B40" s="71" t="s">
        <v>489</v>
      </c>
      <c r="C40" s="72" t="s">
        <v>490</v>
      </c>
      <c r="D40" s="73">
        <v>5326684</v>
      </c>
      <c r="E40" s="74">
        <v>17756628</v>
      </c>
      <c r="F40" s="74">
        <v>24510625</v>
      </c>
      <c r="G40" s="74">
        <v>0</v>
      </c>
      <c r="H40" s="75">
        <v>47593937</v>
      </c>
      <c r="I40" s="73">
        <v>5149189</v>
      </c>
      <c r="J40" s="74">
        <v>12554351</v>
      </c>
      <c r="K40" s="74">
        <v>19437947</v>
      </c>
      <c r="L40" s="74">
        <v>0</v>
      </c>
      <c r="M40" s="76">
        <v>37141487</v>
      </c>
    </row>
    <row r="41" spans="1:13" ht="13" x14ac:dyDescent="0.3">
      <c r="A41" s="47" t="s">
        <v>53</v>
      </c>
      <c r="B41" s="71" t="s">
        <v>491</v>
      </c>
      <c r="C41" s="72" t="s">
        <v>492</v>
      </c>
      <c r="D41" s="73">
        <v>3762070</v>
      </c>
      <c r="E41" s="74">
        <v>8021031</v>
      </c>
      <c r="F41" s="74">
        <v>8194957</v>
      </c>
      <c r="G41" s="74">
        <v>0</v>
      </c>
      <c r="H41" s="75">
        <v>19978058</v>
      </c>
      <c r="I41" s="73">
        <v>3435838</v>
      </c>
      <c r="J41" s="74">
        <v>8872729</v>
      </c>
      <c r="K41" s="74">
        <v>8047341</v>
      </c>
      <c r="L41" s="74">
        <v>0</v>
      </c>
      <c r="M41" s="76">
        <v>20355908</v>
      </c>
    </row>
    <row r="42" spans="1:13" ht="13" x14ac:dyDescent="0.3">
      <c r="A42" s="47" t="s">
        <v>53</v>
      </c>
      <c r="B42" s="71" t="s">
        <v>493</v>
      </c>
      <c r="C42" s="72" t="s">
        <v>494</v>
      </c>
      <c r="D42" s="73">
        <v>11073139</v>
      </c>
      <c r="E42" s="74">
        <v>49283405</v>
      </c>
      <c r="F42" s="74">
        <v>21711676</v>
      </c>
      <c r="G42" s="74">
        <v>0</v>
      </c>
      <c r="H42" s="75">
        <v>82068220</v>
      </c>
      <c r="I42" s="73">
        <v>8816637</v>
      </c>
      <c r="J42" s="74">
        <v>47183697</v>
      </c>
      <c r="K42" s="74">
        <v>24762483</v>
      </c>
      <c r="L42" s="74">
        <v>0</v>
      </c>
      <c r="M42" s="76">
        <v>80762817</v>
      </c>
    </row>
    <row r="43" spans="1:13" ht="13" x14ac:dyDescent="0.3">
      <c r="A43" s="47" t="s">
        <v>68</v>
      </c>
      <c r="B43" s="71" t="s">
        <v>495</v>
      </c>
      <c r="C43" s="72" t="s">
        <v>496</v>
      </c>
      <c r="D43" s="73">
        <v>0</v>
      </c>
      <c r="E43" s="74">
        <v>0</v>
      </c>
      <c r="F43" s="74">
        <v>7589882</v>
      </c>
      <c r="G43" s="74">
        <v>0</v>
      </c>
      <c r="H43" s="75">
        <v>7589882</v>
      </c>
      <c r="I43" s="73">
        <v>0</v>
      </c>
      <c r="J43" s="74">
        <v>0</v>
      </c>
      <c r="K43" s="74">
        <v>6484551</v>
      </c>
      <c r="L43" s="74">
        <v>0</v>
      </c>
      <c r="M43" s="76">
        <v>6484551</v>
      </c>
    </row>
    <row r="44" spans="1:13" ht="14" x14ac:dyDescent="0.3">
      <c r="A44" s="48" t="s">
        <v>0</v>
      </c>
      <c r="B44" s="77" t="s">
        <v>497</v>
      </c>
      <c r="C44" s="78" t="s">
        <v>0</v>
      </c>
      <c r="D44" s="79">
        <f t="shared" ref="D44:M44" si="4">SUM(D39:D43)</f>
        <v>128292816</v>
      </c>
      <c r="E44" s="80">
        <f t="shared" si="4"/>
        <v>493448583</v>
      </c>
      <c r="F44" s="80">
        <f t="shared" si="4"/>
        <v>172591180</v>
      </c>
      <c r="G44" s="80">
        <f t="shared" si="4"/>
        <v>0</v>
      </c>
      <c r="H44" s="81">
        <f t="shared" si="4"/>
        <v>794332579</v>
      </c>
      <c r="I44" s="79">
        <f t="shared" si="4"/>
        <v>169374746</v>
      </c>
      <c r="J44" s="80">
        <f t="shared" si="4"/>
        <v>417245017</v>
      </c>
      <c r="K44" s="80">
        <f t="shared" si="4"/>
        <v>175397342</v>
      </c>
      <c r="L44" s="80">
        <f t="shared" si="4"/>
        <v>0</v>
      </c>
      <c r="M44" s="82">
        <f t="shared" si="4"/>
        <v>762017105</v>
      </c>
    </row>
    <row r="45" spans="1:13" ht="14" x14ac:dyDescent="0.3">
      <c r="A45" s="49" t="s">
        <v>0</v>
      </c>
      <c r="B45" s="83" t="s">
        <v>498</v>
      </c>
      <c r="C45" s="84" t="s">
        <v>0</v>
      </c>
      <c r="D45" s="85">
        <f t="shared" ref="D45:M45" si="5">SUM(D9:D12,D14:D20,D22:D30,D32:D37,D39:D43)</f>
        <v>286311832</v>
      </c>
      <c r="E45" s="86">
        <f t="shared" si="5"/>
        <v>1291257210</v>
      </c>
      <c r="F45" s="86">
        <f t="shared" si="5"/>
        <v>409342546</v>
      </c>
      <c r="G45" s="86">
        <f t="shared" si="5"/>
        <v>0</v>
      </c>
      <c r="H45" s="87">
        <f t="shared" si="5"/>
        <v>1986911588</v>
      </c>
      <c r="I45" s="85">
        <f t="shared" si="5"/>
        <v>292490945</v>
      </c>
      <c r="J45" s="86">
        <f t="shared" si="5"/>
        <v>975838365</v>
      </c>
      <c r="K45" s="86">
        <f t="shared" si="5"/>
        <v>389322498</v>
      </c>
      <c r="L45" s="86">
        <f t="shared" si="5"/>
        <v>0</v>
      </c>
      <c r="M45" s="88">
        <f t="shared" si="5"/>
        <v>1657651808</v>
      </c>
    </row>
    <row r="46" spans="1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1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1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55" orientation="landscape" r:id="rId1"/>
  <rowBreaks count="1" manualBreakCount="1">
    <brk id="4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1"/>
  <sheetViews>
    <sheetView showGridLines="0" view="pageBreakPreview" zoomScale="60" zoomScaleNormal="100" workbookViewId="0">
      <selection activeCell="B5" sqref="B5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4.179687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499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53</v>
      </c>
      <c r="B9" s="71" t="s">
        <v>500</v>
      </c>
      <c r="C9" s="72" t="s">
        <v>501</v>
      </c>
      <c r="D9" s="73">
        <v>16922991</v>
      </c>
      <c r="E9" s="74">
        <v>13614417</v>
      </c>
      <c r="F9" s="74">
        <v>14820846</v>
      </c>
      <c r="G9" s="74">
        <v>0</v>
      </c>
      <c r="H9" s="75">
        <v>45358254</v>
      </c>
      <c r="I9" s="73">
        <v>23937838</v>
      </c>
      <c r="J9" s="74">
        <v>-22044263</v>
      </c>
      <c r="K9" s="74">
        <v>15207154</v>
      </c>
      <c r="L9" s="74">
        <v>0</v>
      </c>
      <c r="M9" s="76">
        <v>17100729</v>
      </c>
    </row>
    <row r="10" spans="1:13" ht="13" x14ac:dyDescent="0.3">
      <c r="A10" s="47" t="s">
        <v>53</v>
      </c>
      <c r="B10" s="71" t="s">
        <v>502</v>
      </c>
      <c r="C10" s="72" t="s">
        <v>503</v>
      </c>
      <c r="D10" s="73">
        <v>113363464</v>
      </c>
      <c r="E10" s="74">
        <v>244313783</v>
      </c>
      <c r="F10" s="74">
        <v>88951493</v>
      </c>
      <c r="G10" s="74">
        <v>0</v>
      </c>
      <c r="H10" s="75">
        <v>446628740</v>
      </c>
      <c r="I10" s="73">
        <v>107365244</v>
      </c>
      <c r="J10" s="74">
        <v>244250140</v>
      </c>
      <c r="K10" s="74">
        <v>85518426</v>
      </c>
      <c r="L10" s="74">
        <v>0</v>
      </c>
      <c r="M10" s="76">
        <v>437133810</v>
      </c>
    </row>
    <row r="11" spans="1:13" ht="13" x14ac:dyDescent="0.3">
      <c r="A11" s="47" t="s">
        <v>53</v>
      </c>
      <c r="B11" s="71" t="s">
        <v>504</v>
      </c>
      <c r="C11" s="72" t="s">
        <v>505</v>
      </c>
      <c r="D11" s="73">
        <v>154484399</v>
      </c>
      <c r="E11" s="74">
        <v>867461349</v>
      </c>
      <c r="F11" s="74">
        <v>358447737</v>
      </c>
      <c r="G11" s="74">
        <v>0</v>
      </c>
      <c r="H11" s="75">
        <v>1380393485</v>
      </c>
      <c r="I11" s="73">
        <v>141365940</v>
      </c>
      <c r="J11" s="74">
        <v>792735772</v>
      </c>
      <c r="K11" s="74">
        <v>875827588</v>
      </c>
      <c r="L11" s="74">
        <v>0</v>
      </c>
      <c r="M11" s="76">
        <v>1809929300</v>
      </c>
    </row>
    <row r="12" spans="1:13" ht="13" x14ac:dyDescent="0.3">
      <c r="A12" s="47" t="s">
        <v>53</v>
      </c>
      <c r="B12" s="71" t="s">
        <v>506</v>
      </c>
      <c r="C12" s="72" t="s">
        <v>507</v>
      </c>
      <c r="D12" s="73">
        <v>-9203964</v>
      </c>
      <c r="E12" s="74">
        <v>21447801</v>
      </c>
      <c r="F12" s="74">
        <v>11629620</v>
      </c>
      <c r="G12" s="74">
        <v>0</v>
      </c>
      <c r="H12" s="75">
        <v>23873457</v>
      </c>
      <c r="I12" s="73">
        <v>3338378</v>
      </c>
      <c r="J12" s="74">
        <v>26162740</v>
      </c>
      <c r="K12" s="74">
        <v>10567871</v>
      </c>
      <c r="L12" s="74">
        <v>0</v>
      </c>
      <c r="M12" s="76">
        <v>40068989</v>
      </c>
    </row>
    <row r="13" spans="1:13" ht="13" x14ac:dyDescent="0.3">
      <c r="A13" s="47" t="s">
        <v>53</v>
      </c>
      <c r="B13" s="71" t="s">
        <v>508</v>
      </c>
      <c r="C13" s="72" t="s">
        <v>509</v>
      </c>
      <c r="D13" s="73">
        <v>4329377</v>
      </c>
      <c r="E13" s="74">
        <v>43152026</v>
      </c>
      <c r="F13" s="74">
        <v>39177571</v>
      </c>
      <c r="G13" s="74">
        <v>0</v>
      </c>
      <c r="H13" s="75">
        <v>86658974</v>
      </c>
      <c r="I13" s="73">
        <v>40060005</v>
      </c>
      <c r="J13" s="74">
        <v>48567585</v>
      </c>
      <c r="K13" s="74">
        <v>33534512</v>
      </c>
      <c r="L13" s="74">
        <v>0</v>
      </c>
      <c r="M13" s="76">
        <v>122162102</v>
      </c>
    </row>
    <row r="14" spans="1:13" ht="13" x14ac:dyDescent="0.3">
      <c r="A14" s="47" t="s">
        <v>68</v>
      </c>
      <c r="B14" s="71" t="s">
        <v>510</v>
      </c>
      <c r="C14" s="72" t="s">
        <v>511</v>
      </c>
      <c r="D14" s="73">
        <v>0</v>
      </c>
      <c r="E14" s="74">
        <v>0</v>
      </c>
      <c r="F14" s="74">
        <v>10068010</v>
      </c>
      <c r="G14" s="74">
        <v>0</v>
      </c>
      <c r="H14" s="75">
        <v>10068010</v>
      </c>
      <c r="I14" s="73">
        <v>0</v>
      </c>
      <c r="J14" s="74">
        <v>0</v>
      </c>
      <c r="K14" s="74">
        <v>122285787</v>
      </c>
      <c r="L14" s="74">
        <v>0</v>
      </c>
      <c r="M14" s="76">
        <v>122285787</v>
      </c>
    </row>
    <row r="15" spans="1:13" ht="14" x14ac:dyDescent="0.3">
      <c r="A15" s="48" t="s">
        <v>0</v>
      </c>
      <c r="B15" s="77" t="s">
        <v>512</v>
      </c>
      <c r="C15" s="78" t="s">
        <v>0</v>
      </c>
      <c r="D15" s="79">
        <f t="shared" ref="D15:M15" si="0">SUM(D9:D14)</f>
        <v>279896267</v>
      </c>
      <c r="E15" s="80">
        <f t="shared" si="0"/>
        <v>1189989376</v>
      </c>
      <c r="F15" s="80">
        <f t="shared" si="0"/>
        <v>523095277</v>
      </c>
      <c r="G15" s="80">
        <f t="shared" si="0"/>
        <v>0</v>
      </c>
      <c r="H15" s="81">
        <f t="shared" si="0"/>
        <v>1992980920</v>
      </c>
      <c r="I15" s="79">
        <f t="shared" si="0"/>
        <v>316067405</v>
      </c>
      <c r="J15" s="80">
        <f t="shared" si="0"/>
        <v>1089671974</v>
      </c>
      <c r="K15" s="80">
        <f t="shared" si="0"/>
        <v>1142941338</v>
      </c>
      <c r="L15" s="80">
        <f t="shared" si="0"/>
        <v>0</v>
      </c>
      <c r="M15" s="82">
        <f t="shared" si="0"/>
        <v>2548680717</v>
      </c>
    </row>
    <row r="16" spans="1:13" ht="13" x14ac:dyDescent="0.3">
      <c r="A16" s="47" t="s">
        <v>53</v>
      </c>
      <c r="B16" s="71" t="s">
        <v>513</v>
      </c>
      <c r="C16" s="72" t="s">
        <v>514</v>
      </c>
      <c r="D16" s="73">
        <v>0</v>
      </c>
      <c r="E16" s="74">
        <v>224791</v>
      </c>
      <c r="F16" s="74">
        <v>4938709</v>
      </c>
      <c r="G16" s="74">
        <v>0</v>
      </c>
      <c r="H16" s="75">
        <v>5163500</v>
      </c>
      <c r="I16" s="73">
        <v>0</v>
      </c>
      <c r="J16" s="74">
        <v>132580</v>
      </c>
      <c r="K16" s="74">
        <v>4113247</v>
      </c>
      <c r="L16" s="74">
        <v>0</v>
      </c>
      <c r="M16" s="76">
        <v>4245827</v>
      </c>
    </row>
    <row r="17" spans="1:13" ht="13" x14ac:dyDescent="0.3">
      <c r="A17" s="47" t="s">
        <v>53</v>
      </c>
      <c r="B17" s="71" t="s">
        <v>515</v>
      </c>
      <c r="C17" s="72" t="s">
        <v>516</v>
      </c>
      <c r="D17" s="73">
        <v>-7822144</v>
      </c>
      <c r="E17" s="74">
        <v>20535967</v>
      </c>
      <c r="F17" s="74">
        <v>16509095</v>
      </c>
      <c r="G17" s="74">
        <v>0</v>
      </c>
      <c r="H17" s="75">
        <v>29222918</v>
      </c>
      <c r="I17" s="73">
        <v>8186955</v>
      </c>
      <c r="J17" s="74">
        <v>33900190</v>
      </c>
      <c r="K17" s="74">
        <v>6011459</v>
      </c>
      <c r="L17" s="74">
        <v>0</v>
      </c>
      <c r="M17" s="76">
        <v>48098604</v>
      </c>
    </row>
    <row r="18" spans="1:13" ht="13" x14ac:dyDescent="0.3">
      <c r="A18" s="47" t="s">
        <v>53</v>
      </c>
      <c r="B18" s="71" t="s">
        <v>517</v>
      </c>
      <c r="C18" s="72" t="s">
        <v>518</v>
      </c>
      <c r="D18" s="73">
        <v>44296734</v>
      </c>
      <c r="E18" s="74">
        <v>49408979</v>
      </c>
      <c r="F18" s="74">
        <v>31798837</v>
      </c>
      <c r="G18" s="74">
        <v>0</v>
      </c>
      <c r="H18" s="75">
        <v>125504550</v>
      </c>
      <c r="I18" s="73">
        <v>64578406</v>
      </c>
      <c r="J18" s="74">
        <v>45133318</v>
      </c>
      <c r="K18" s="74">
        <v>50239632</v>
      </c>
      <c r="L18" s="74">
        <v>0</v>
      </c>
      <c r="M18" s="76">
        <v>159951356</v>
      </c>
    </row>
    <row r="19" spans="1:13" ht="13" x14ac:dyDescent="0.3">
      <c r="A19" s="47" t="s">
        <v>53</v>
      </c>
      <c r="B19" s="71" t="s">
        <v>519</v>
      </c>
      <c r="C19" s="72" t="s">
        <v>520</v>
      </c>
      <c r="D19" s="73">
        <v>32822482</v>
      </c>
      <c r="E19" s="74">
        <v>88181463</v>
      </c>
      <c r="F19" s="74">
        <v>35959471</v>
      </c>
      <c r="G19" s="74">
        <v>0</v>
      </c>
      <c r="H19" s="75">
        <v>156963416</v>
      </c>
      <c r="I19" s="73">
        <v>7451189</v>
      </c>
      <c r="J19" s="74">
        <v>13490392</v>
      </c>
      <c r="K19" s="74">
        <v>430653</v>
      </c>
      <c r="L19" s="74">
        <v>0</v>
      </c>
      <c r="M19" s="76">
        <v>21372234</v>
      </c>
    </row>
    <row r="20" spans="1:13" ht="13" x14ac:dyDescent="0.3">
      <c r="A20" s="47" t="s">
        <v>53</v>
      </c>
      <c r="B20" s="71" t="s">
        <v>521</v>
      </c>
      <c r="C20" s="72" t="s">
        <v>522</v>
      </c>
      <c r="D20" s="73">
        <v>17992803</v>
      </c>
      <c r="E20" s="74">
        <v>38889130</v>
      </c>
      <c r="F20" s="74">
        <v>2809403</v>
      </c>
      <c r="G20" s="74">
        <v>0</v>
      </c>
      <c r="H20" s="75">
        <v>59691336</v>
      </c>
      <c r="I20" s="73">
        <v>18108699</v>
      </c>
      <c r="J20" s="74">
        <v>28101393</v>
      </c>
      <c r="K20" s="74">
        <v>6409686</v>
      </c>
      <c r="L20" s="74">
        <v>0</v>
      </c>
      <c r="M20" s="76">
        <v>52619778</v>
      </c>
    </row>
    <row r="21" spans="1:13" ht="13" x14ac:dyDescent="0.3">
      <c r="A21" s="47" t="s">
        <v>68</v>
      </c>
      <c r="B21" s="71" t="s">
        <v>523</v>
      </c>
      <c r="C21" s="72" t="s">
        <v>524</v>
      </c>
      <c r="D21" s="73">
        <v>0</v>
      </c>
      <c r="E21" s="74">
        <v>30225258</v>
      </c>
      <c r="F21" s="74">
        <v>14310644</v>
      </c>
      <c r="G21" s="74">
        <v>0</v>
      </c>
      <c r="H21" s="75">
        <v>44535902</v>
      </c>
      <c r="I21" s="73">
        <v>0</v>
      </c>
      <c r="J21" s="74">
        <v>16996</v>
      </c>
      <c r="K21" s="74">
        <v>4028898</v>
      </c>
      <c r="L21" s="74">
        <v>0</v>
      </c>
      <c r="M21" s="76">
        <v>4045894</v>
      </c>
    </row>
    <row r="22" spans="1:13" ht="14" x14ac:dyDescent="0.3">
      <c r="A22" s="48" t="s">
        <v>0</v>
      </c>
      <c r="B22" s="77" t="s">
        <v>525</v>
      </c>
      <c r="C22" s="78" t="s">
        <v>0</v>
      </c>
      <c r="D22" s="79">
        <f t="shared" ref="D22:M22" si="1">SUM(D16:D21)</f>
        <v>87289875</v>
      </c>
      <c r="E22" s="80">
        <f t="shared" si="1"/>
        <v>227465588</v>
      </c>
      <c r="F22" s="80">
        <f t="shared" si="1"/>
        <v>106326159</v>
      </c>
      <c r="G22" s="80">
        <f t="shared" si="1"/>
        <v>0</v>
      </c>
      <c r="H22" s="81">
        <f t="shared" si="1"/>
        <v>421081622</v>
      </c>
      <c r="I22" s="79">
        <f t="shared" si="1"/>
        <v>98325249</v>
      </c>
      <c r="J22" s="80">
        <f t="shared" si="1"/>
        <v>120774869</v>
      </c>
      <c r="K22" s="80">
        <f t="shared" si="1"/>
        <v>71233575</v>
      </c>
      <c r="L22" s="80">
        <f t="shared" si="1"/>
        <v>0</v>
      </c>
      <c r="M22" s="82">
        <f t="shared" si="1"/>
        <v>290333693</v>
      </c>
    </row>
    <row r="23" spans="1:13" ht="13" x14ac:dyDescent="0.3">
      <c r="A23" s="47" t="s">
        <v>53</v>
      </c>
      <c r="B23" s="71" t="s">
        <v>526</v>
      </c>
      <c r="C23" s="72" t="s">
        <v>527</v>
      </c>
      <c r="D23" s="73">
        <v>15004786</v>
      </c>
      <c r="E23" s="74">
        <v>74038112</v>
      </c>
      <c r="F23" s="74">
        <v>19633046</v>
      </c>
      <c r="G23" s="74">
        <v>0</v>
      </c>
      <c r="H23" s="75">
        <v>108675944</v>
      </c>
      <c r="I23" s="73">
        <v>12831599</v>
      </c>
      <c r="J23" s="74">
        <v>65817286</v>
      </c>
      <c r="K23" s="74">
        <v>15576332</v>
      </c>
      <c r="L23" s="74">
        <v>0</v>
      </c>
      <c r="M23" s="76">
        <v>94225217</v>
      </c>
    </row>
    <row r="24" spans="1:13" ht="13" x14ac:dyDescent="0.3">
      <c r="A24" s="47" t="s">
        <v>53</v>
      </c>
      <c r="B24" s="71" t="s">
        <v>528</v>
      </c>
      <c r="C24" s="72" t="s">
        <v>529</v>
      </c>
      <c r="D24" s="73">
        <v>221400</v>
      </c>
      <c r="E24" s="74">
        <v>-9447976</v>
      </c>
      <c r="F24" s="74">
        <v>6913826</v>
      </c>
      <c r="G24" s="74">
        <v>0</v>
      </c>
      <c r="H24" s="75">
        <v>-2312750</v>
      </c>
      <c r="I24" s="73">
        <v>0</v>
      </c>
      <c r="J24" s="74">
        <v>0</v>
      </c>
      <c r="K24" s="74">
        <v>0</v>
      </c>
      <c r="L24" s="74">
        <v>0</v>
      </c>
      <c r="M24" s="76">
        <v>0</v>
      </c>
    </row>
    <row r="25" spans="1:13" ht="13" x14ac:dyDescent="0.3">
      <c r="A25" s="47" t="s">
        <v>53</v>
      </c>
      <c r="B25" s="71" t="s">
        <v>530</v>
      </c>
      <c r="C25" s="72" t="s">
        <v>531</v>
      </c>
      <c r="D25" s="73">
        <v>2199807</v>
      </c>
      <c r="E25" s="74">
        <v>3192075</v>
      </c>
      <c r="F25" s="74">
        <v>5603289</v>
      </c>
      <c r="G25" s="74">
        <v>0</v>
      </c>
      <c r="H25" s="75">
        <v>10995171</v>
      </c>
      <c r="I25" s="73">
        <v>1783005</v>
      </c>
      <c r="J25" s="74">
        <v>3126217</v>
      </c>
      <c r="K25" s="74">
        <v>12527780</v>
      </c>
      <c r="L25" s="74">
        <v>0</v>
      </c>
      <c r="M25" s="76">
        <v>17437002</v>
      </c>
    </row>
    <row r="26" spans="1:13" ht="13" x14ac:dyDescent="0.3">
      <c r="A26" s="47" t="s">
        <v>53</v>
      </c>
      <c r="B26" s="71" t="s">
        <v>532</v>
      </c>
      <c r="C26" s="72" t="s">
        <v>533</v>
      </c>
      <c r="D26" s="73">
        <v>8787162</v>
      </c>
      <c r="E26" s="74">
        <v>43537475</v>
      </c>
      <c r="F26" s="74">
        <v>31698258</v>
      </c>
      <c r="G26" s="74">
        <v>0</v>
      </c>
      <c r="H26" s="75">
        <v>84022895</v>
      </c>
      <c r="I26" s="73">
        <v>9478654</v>
      </c>
      <c r="J26" s="74">
        <v>40807862</v>
      </c>
      <c r="K26" s="74">
        <v>26843759</v>
      </c>
      <c r="L26" s="74">
        <v>0</v>
      </c>
      <c r="M26" s="76">
        <v>77130275</v>
      </c>
    </row>
    <row r="27" spans="1:13" ht="13" x14ac:dyDescent="0.3">
      <c r="A27" s="47" t="s">
        <v>53</v>
      </c>
      <c r="B27" s="71" t="s">
        <v>534</v>
      </c>
      <c r="C27" s="72" t="s">
        <v>535</v>
      </c>
      <c r="D27" s="73">
        <v>0</v>
      </c>
      <c r="E27" s="74">
        <v>0</v>
      </c>
      <c r="F27" s="74">
        <v>2643047</v>
      </c>
      <c r="G27" s="74">
        <v>0</v>
      </c>
      <c r="H27" s="75">
        <v>2643047</v>
      </c>
      <c r="I27" s="73">
        <v>10543054</v>
      </c>
      <c r="J27" s="74">
        <v>1886</v>
      </c>
      <c r="K27" s="74">
        <v>-134902</v>
      </c>
      <c r="L27" s="74">
        <v>0</v>
      </c>
      <c r="M27" s="76">
        <v>10410038</v>
      </c>
    </row>
    <row r="28" spans="1:13" ht="13" x14ac:dyDescent="0.3">
      <c r="A28" s="47" t="s">
        <v>68</v>
      </c>
      <c r="B28" s="71" t="s">
        <v>536</v>
      </c>
      <c r="C28" s="72" t="s">
        <v>537</v>
      </c>
      <c r="D28" s="73">
        <v>0</v>
      </c>
      <c r="E28" s="74">
        <v>0</v>
      </c>
      <c r="F28" s="74">
        <v>10214783</v>
      </c>
      <c r="G28" s="74">
        <v>0</v>
      </c>
      <c r="H28" s="75">
        <v>10214783</v>
      </c>
      <c r="I28" s="73">
        <v>0</v>
      </c>
      <c r="J28" s="74">
        <v>0</v>
      </c>
      <c r="K28" s="74">
        <v>9072254</v>
      </c>
      <c r="L28" s="74">
        <v>0</v>
      </c>
      <c r="M28" s="76">
        <v>9072254</v>
      </c>
    </row>
    <row r="29" spans="1:13" ht="14" x14ac:dyDescent="0.3">
      <c r="A29" s="48" t="s">
        <v>0</v>
      </c>
      <c r="B29" s="77" t="s">
        <v>538</v>
      </c>
      <c r="C29" s="78" t="s">
        <v>0</v>
      </c>
      <c r="D29" s="79">
        <f t="shared" ref="D29:M29" si="2">SUM(D23:D28)</f>
        <v>26213155</v>
      </c>
      <c r="E29" s="80">
        <f t="shared" si="2"/>
        <v>111319686</v>
      </c>
      <c r="F29" s="80">
        <f t="shared" si="2"/>
        <v>76706249</v>
      </c>
      <c r="G29" s="80">
        <f t="shared" si="2"/>
        <v>0</v>
      </c>
      <c r="H29" s="81">
        <f t="shared" si="2"/>
        <v>214239090</v>
      </c>
      <c r="I29" s="79">
        <f t="shared" si="2"/>
        <v>34636312</v>
      </c>
      <c r="J29" s="80">
        <f t="shared" si="2"/>
        <v>109753251</v>
      </c>
      <c r="K29" s="80">
        <f t="shared" si="2"/>
        <v>63885223</v>
      </c>
      <c r="L29" s="80">
        <f t="shared" si="2"/>
        <v>0</v>
      </c>
      <c r="M29" s="82">
        <f t="shared" si="2"/>
        <v>208274786</v>
      </c>
    </row>
    <row r="30" spans="1:13" ht="13" x14ac:dyDescent="0.3">
      <c r="A30" s="47" t="s">
        <v>53</v>
      </c>
      <c r="B30" s="71" t="s">
        <v>539</v>
      </c>
      <c r="C30" s="72" t="s">
        <v>540</v>
      </c>
      <c r="D30" s="73">
        <v>88376344</v>
      </c>
      <c r="E30" s="74">
        <v>335611993</v>
      </c>
      <c r="F30" s="74">
        <v>191323926</v>
      </c>
      <c r="G30" s="74">
        <v>0</v>
      </c>
      <c r="H30" s="75">
        <v>615312263</v>
      </c>
      <c r="I30" s="73">
        <v>80693925</v>
      </c>
      <c r="J30" s="74">
        <v>356023368</v>
      </c>
      <c r="K30" s="74">
        <v>153363359</v>
      </c>
      <c r="L30" s="74">
        <v>0</v>
      </c>
      <c r="M30" s="76">
        <v>590080652</v>
      </c>
    </row>
    <row r="31" spans="1:13" ht="13" x14ac:dyDescent="0.3">
      <c r="A31" s="47" t="s">
        <v>53</v>
      </c>
      <c r="B31" s="71" t="s">
        <v>541</v>
      </c>
      <c r="C31" s="72" t="s">
        <v>542</v>
      </c>
      <c r="D31" s="73">
        <v>19808022</v>
      </c>
      <c r="E31" s="74">
        <v>54370973</v>
      </c>
      <c r="F31" s="74">
        <v>43291714</v>
      </c>
      <c r="G31" s="74">
        <v>0</v>
      </c>
      <c r="H31" s="75">
        <v>117470709</v>
      </c>
      <c r="I31" s="73">
        <v>38927966</v>
      </c>
      <c r="J31" s="74">
        <v>36991602</v>
      </c>
      <c r="K31" s="74">
        <v>54763130</v>
      </c>
      <c r="L31" s="74">
        <v>0</v>
      </c>
      <c r="M31" s="76">
        <v>130682698</v>
      </c>
    </row>
    <row r="32" spans="1:13" ht="13" x14ac:dyDescent="0.3">
      <c r="A32" s="47" t="s">
        <v>53</v>
      </c>
      <c r="B32" s="71" t="s">
        <v>543</v>
      </c>
      <c r="C32" s="72" t="s">
        <v>544</v>
      </c>
      <c r="D32" s="73">
        <v>80807558</v>
      </c>
      <c r="E32" s="74">
        <v>399475016</v>
      </c>
      <c r="F32" s="74">
        <v>47638652</v>
      </c>
      <c r="G32" s="74">
        <v>0</v>
      </c>
      <c r="H32" s="75">
        <v>527921226</v>
      </c>
      <c r="I32" s="73">
        <v>92380607</v>
      </c>
      <c r="J32" s="74">
        <v>291232464</v>
      </c>
      <c r="K32" s="74">
        <v>36998728</v>
      </c>
      <c r="L32" s="74">
        <v>0</v>
      </c>
      <c r="M32" s="76">
        <v>420611799</v>
      </c>
    </row>
    <row r="33" spans="1:13" ht="13" x14ac:dyDescent="0.3">
      <c r="A33" s="47" t="s">
        <v>68</v>
      </c>
      <c r="B33" s="71" t="s">
        <v>545</v>
      </c>
      <c r="C33" s="72" t="s">
        <v>546</v>
      </c>
      <c r="D33" s="73">
        <v>0</v>
      </c>
      <c r="E33" s="74">
        <v>0</v>
      </c>
      <c r="F33" s="74">
        <v>8808771</v>
      </c>
      <c r="G33" s="74">
        <v>0</v>
      </c>
      <c r="H33" s="75">
        <v>8808771</v>
      </c>
      <c r="I33" s="73">
        <v>0</v>
      </c>
      <c r="J33" s="74">
        <v>0</v>
      </c>
      <c r="K33" s="74">
        <v>7611579</v>
      </c>
      <c r="L33" s="74">
        <v>0</v>
      </c>
      <c r="M33" s="76">
        <v>7611579</v>
      </c>
    </row>
    <row r="34" spans="1:13" ht="14" x14ac:dyDescent="0.3">
      <c r="A34" s="48" t="s">
        <v>0</v>
      </c>
      <c r="B34" s="77" t="s">
        <v>547</v>
      </c>
      <c r="C34" s="78" t="s">
        <v>0</v>
      </c>
      <c r="D34" s="79">
        <f t="shared" ref="D34:M34" si="3">SUM(D30:D33)</f>
        <v>188991924</v>
      </c>
      <c r="E34" s="80">
        <f t="shared" si="3"/>
        <v>789457982</v>
      </c>
      <c r="F34" s="80">
        <f t="shared" si="3"/>
        <v>291063063</v>
      </c>
      <c r="G34" s="80">
        <f t="shared" si="3"/>
        <v>0</v>
      </c>
      <c r="H34" s="81">
        <f t="shared" si="3"/>
        <v>1269512969</v>
      </c>
      <c r="I34" s="79">
        <f t="shared" si="3"/>
        <v>212002498</v>
      </c>
      <c r="J34" s="80">
        <f t="shared" si="3"/>
        <v>684247434</v>
      </c>
      <c r="K34" s="80">
        <f t="shared" si="3"/>
        <v>252736796</v>
      </c>
      <c r="L34" s="80">
        <f t="shared" si="3"/>
        <v>0</v>
      </c>
      <c r="M34" s="82">
        <f t="shared" si="3"/>
        <v>1148986728</v>
      </c>
    </row>
    <row r="35" spans="1:13" ht="14" x14ac:dyDescent="0.3">
      <c r="A35" s="49" t="s">
        <v>0</v>
      </c>
      <c r="B35" s="83" t="s">
        <v>548</v>
      </c>
      <c r="C35" s="84" t="s">
        <v>0</v>
      </c>
      <c r="D35" s="85">
        <f t="shared" ref="D35:M35" si="4">SUM(D9:D14,D16:D21,D23:D28,D30:D33)</f>
        <v>582391221</v>
      </c>
      <c r="E35" s="86">
        <f t="shared" si="4"/>
        <v>2318232632</v>
      </c>
      <c r="F35" s="86">
        <f t="shared" si="4"/>
        <v>997190748</v>
      </c>
      <c r="G35" s="86">
        <f t="shared" si="4"/>
        <v>0</v>
      </c>
      <c r="H35" s="87">
        <f t="shared" si="4"/>
        <v>3897814601</v>
      </c>
      <c r="I35" s="85">
        <f t="shared" si="4"/>
        <v>661031464</v>
      </c>
      <c r="J35" s="86">
        <f t="shared" si="4"/>
        <v>2004447528</v>
      </c>
      <c r="K35" s="86">
        <f t="shared" si="4"/>
        <v>1530796932</v>
      </c>
      <c r="L35" s="86">
        <f t="shared" si="4"/>
        <v>0</v>
      </c>
      <c r="M35" s="88">
        <f t="shared" si="4"/>
        <v>4196275924</v>
      </c>
    </row>
    <row r="36" spans="1:13" x14ac:dyDescent="0.25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1:13" x14ac:dyDescent="0.25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1:13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1:13" x14ac:dyDescent="0.25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1:13" x14ac:dyDescent="0.25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1:13" x14ac:dyDescent="0.25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1:13" x14ac:dyDescent="0.25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3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3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3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1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1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1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55" orientation="landscape" r:id="rId1"/>
  <rowBreaks count="1" manualBreakCount="1">
    <brk id="36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1"/>
  <sheetViews>
    <sheetView showGridLines="0" view="pageBreakPreview" topLeftCell="A7" zoomScale="60" zoomScaleNormal="100" workbookViewId="0">
      <selection activeCell="I51" sqref="I5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3" width="15.26953125" customWidth="1"/>
  </cols>
  <sheetData>
    <row r="1" spans="1:13" ht="14" x14ac:dyDescent="0.3">
      <c r="A1" s="1" t="s">
        <v>0</v>
      </c>
      <c r="B1" s="104" t="s">
        <v>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5.65" customHeight="1" x14ac:dyDescent="0.35">
      <c r="A2" s="2" t="s">
        <v>0</v>
      </c>
      <c r="B2" s="112" t="s">
        <v>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5.65" customHeight="1" x14ac:dyDescent="0.3">
      <c r="A3" s="3" t="s">
        <v>0</v>
      </c>
      <c r="B3" s="32" t="s">
        <v>0</v>
      </c>
      <c r="C3" s="33" t="s">
        <v>0</v>
      </c>
      <c r="D3" s="105" t="s">
        <v>3</v>
      </c>
      <c r="E3" s="106"/>
      <c r="F3" s="106"/>
      <c r="G3" s="106"/>
      <c r="H3" s="107"/>
      <c r="I3" s="108" t="s">
        <v>4</v>
      </c>
      <c r="J3" s="109"/>
      <c r="K3" s="109"/>
      <c r="L3" s="109"/>
      <c r="M3" s="110"/>
    </row>
    <row r="4" spans="1:13" ht="15.65" customHeight="1" x14ac:dyDescent="0.3">
      <c r="A4" s="7" t="s">
        <v>0</v>
      </c>
      <c r="B4" s="34" t="s">
        <v>0</v>
      </c>
      <c r="C4" s="35" t="s">
        <v>0</v>
      </c>
      <c r="D4" s="105" t="s">
        <v>5</v>
      </c>
      <c r="E4" s="106"/>
      <c r="F4" s="111"/>
      <c r="G4" s="25" t="s">
        <v>0</v>
      </c>
      <c r="H4" s="26" t="s">
        <v>0</v>
      </c>
      <c r="I4" s="105" t="s">
        <v>5</v>
      </c>
      <c r="J4" s="106"/>
      <c r="K4" s="111"/>
      <c r="L4" s="27" t="s">
        <v>0</v>
      </c>
      <c r="M4" s="26" t="s">
        <v>0</v>
      </c>
    </row>
    <row r="5" spans="1:13" ht="31.15" customHeight="1" x14ac:dyDescent="0.3">
      <c r="A5" s="10" t="s">
        <v>0</v>
      </c>
      <c r="B5" s="36" t="s">
        <v>6</v>
      </c>
      <c r="C5" s="37" t="s">
        <v>7</v>
      </c>
      <c r="D5" s="28" t="s">
        <v>8</v>
      </c>
      <c r="E5" s="29" t="s">
        <v>9</v>
      </c>
      <c r="F5" s="29" t="s">
        <v>10</v>
      </c>
      <c r="G5" s="30" t="s">
        <v>11</v>
      </c>
      <c r="H5" s="31" t="s">
        <v>12</v>
      </c>
      <c r="I5" s="28" t="s">
        <v>8</v>
      </c>
      <c r="J5" s="29" t="s">
        <v>9</v>
      </c>
      <c r="K5" s="29" t="s">
        <v>10</v>
      </c>
      <c r="L5" s="30" t="s">
        <v>11</v>
      </c>
      <c r="M5" s="31" t="s">
        <v>12</v>
      </c>
    </row>
    <row r="6" spans="1:13" ht="14.5" customHeight="1" x14ac:dyDescent="0.25">
      <c r="A6" s="38"/>
      <c r="B6" s="39"/>
      <c r="D6" s="40"/>
      <c r="E6" s="41"/>
      <c r="F6" s="41"/>
      <c r="G6" s="41"/>
      <c r="H6" s="42"/>
      <c r="I6" s="40"/>
      <c r="J6" s="41"/>
      <c r="K6" s="41"/>
      <c r="L6" s="41"/>
      <c r="M6" s="43"/>
    </row>
    <row r="7" spans="1:13" ht="14.5" customHeight="1" x14ac:dyDescent="0.3">
      <c r="A7" s="44" t="s">
        <v>0</v>
      </c>
      <c r="B7" s="45" t="s">
        <v>549</v>
      </c>
      <c r="C7" s="46" t="s">
        <v>0</v>
      </c>
      <c r="D7" s="40"/>
      <c r="E7" s="41"/>
      <c r="F7" s="41"/>
      <c r="G7" s="41"/>
      <c r="H7" s="42"/>
      <c r="I7" s="40"/>
      <c r="J7" s="41"/>
      <c r="K7" s="41"/>
      <c r="L7" s="41"/>
      <c r="M7" s="43"/>
    </row>
    <row r="8" spans="1:13" ht="14.5" customHeight="1" x14ac:dyDescent="0.25">
      <c r="A8" s="38"/>
      <c r="B8" s="39"/>
      <c r="D8" s="40"/>
      <c r="E8" s="41"/>
      <c r="F8" s="41"/>
      <c r="G8" s="41"/>
      <c r="H8" s="42"/>
      <c r="I8" s="40"/>
      <c r="J8" s="41"/>
      <c r="K8" s="41"/>
      <c r="L8" s="41"/>
      <c r="M8" s="43"/>
    </row>
    <row r="9" spans="1:13" ht="13" x14ac:dyDescent="0.3">
      <c r="A9" s="47" t="s">
        <v>51</v>
      </c>
      <c r="B9" s="71" t="s">
        <v>36</v>
      </c>
      <c r="C9" s="72" t="s">
        <v>37</v>
      </c>
      <c r="D9" s="73">
        <v>3493466215</v>
      </c>
      <c r="E9" s="74">
        <v>8598094291</v>
      </c>
      <c r="F9" s="74">
        <v>4307402503</v>
      </c>
      <c r="G9" s="74">
        <v>0</v>
      </c>
      <c r="H9" s="75">
        <v>16398963009</v>
      </c>
      <c r="I9" s="73">
        <v>3213165914</v>
      </c>
      <c r="J9" s="74">
        <v>10008286797</v>
      </c>
      <c r="K9" s="74">
        <v>3457780751</v>
      </c>
      <c r="L9" s="74">
        <v>0</v>
      </c>
      <c r="M9" s="76">
        <v>16679233462</v>
      </c>
    </row>
    <row r="10" spans="1:13" ht="14" x14ac:dyDescent="0.3">
      <c r="A10" s="48" t="s">
        <v>0</v>
      </c>
      <c r="B10" s="77" t="s">
        <v>52</v>
      </c>
      <c r="C10" s="78" t="s">
        <v>0</v>
      </c>
      <c r="D10" s="79">
        <f t="shared" ref="D10:M10" si="0">D9</f>
        <v>3493466215</v>
      </c>
      <c r="E10" s="80">
        <f t="shared" si="0"/>
        <v>8598094291</v>
      </c>
      <c r="F10" s="80">
        <f t="shared" si="0"/>
        <v>4307402503</v>
      </c>
      <c r="G10" s="80">
        <f t="shared" si="0"/>
        <v>0</v>
      </c>
      <c r="H10" s="81">
        <f t="shared" si="0"/>
        <v>16398963009</v>
      </c>
      <c r="I10" s="79">
        <f t="shared" si="0"/>
        <v>3213165914</v>
      </c>
      <c r="J10" s="80">
        <f t="shared" si="0"/>
        <v>10008286797</v>
      </c>
      <c r="K10" s="80">
        <f t="shared" si="0"/>
        <v>3457780751</v>
      </c>
      <c r="L10" s="80">
        <f t="shared" si="0"/>
        <v>0</v>
      </c>
      <c r="M10" s="82">
        <f t="shared" si="0"/>
        <v>16679233462</v>
      </c>
    </row>
    <row r="11" spans="1:13" ht="13" x14ac:dyDescent="0.3">
      <c r="A11" s="47" t="s">
        <v>53</v>
      </c>
      <c r="B11" s="71" t="s">
        <v>550</v>
      </c>
      <c r="C11" s="72" t="s">
        <v>551</v>
      </c>
      <c r="D11" s="73">
        <v>11725607</v>
      </c>
      <c r="E11" s="74">
        <v>79475909</v>
      </c>
      <c r="F11" s="74">
        <v>28916690</v>
      </c>
      <c r="G11" s="74">
        <v>0</v>
      </c>
      <c r="H11" s="75">
        <v>120118206</v>
      </c>
      <c r="I11" s="73">
        <v>11391695</v>
      </c>
      <c r="J11" s="74">
        <v>71777665</v>
      </c>
      <c r="K11" s="74">
        <v>18080934</v>
      </c>
      <c r="L11" s="74">
        <v>0</v>
      </c>
      <c r="M11" s="76">
        <v>101250294</v>
      </c>
    </row>
    <row r="12" spans="1:13" ht="13" x14ac:dyDescent="0.3">
      <c r="A12" s="47" t="s">
        <v>53</v>
      </c>
      <c r="B12" s="71" t="s">
        <v>552</v>
      </c>
      <c r="C12" s="72" t="s">
        <v>553</v>
      </c>
      <c r="D12" s="73">
        <v>18922814</v>
      </c>
      <c r="E12" s="74">
        <v>59536241</v>
      </c>
      <c r="F12" s="74">
        <v>33988232</v>
      </c>
      <c r="G12" s="74">
        <v>0</v>
      </c>
      <c r="H12" s="75">
        <v>112447287</v>
      </c>
      <c r="I12" s="73">
        <v>16496879</v>
      </c>
      <c r="J12" s="74">
        <v>53202084</v>
      </c>
      <c r="K12" s="74">
        <v>66638813</v>
      </c>
      <c r="L12" s="74">
        <v>0</v>
      </c>
      <c r="M12" s="76">
        <v>136337776</v>
      </c>
    </row>
    <row r="13" spans="1:13" ht="13" x14ac:dyDescent="0.3">
      <c r="A13" s="47" t="s">
        <v>53</v>
      </c>
      <c r="B13" s="71" t="s">
        <v>554</v>
      </c>
      <c r="C13" s="72" t="s">
        <v>555</v>
      </c>
      <c r="D13" s="73">
        <v>30124875</v>
      </c>
      <c r="E13" s="74">
        <v>85833938</v>
      </c>
      <c r="F13" s="74">
        <v>24107582</v>
      </c>
      <c r="G13" s="74">
        <v>0</v>
      </c>
      <c r="H13" s="75">
        <v>140066395</v>
      </c>
      <c r="I13" s="73">
        <v>27799211</v>
      </c>
      <c r="J13" s="74">
        <v>70034534</v>
      </c>
      <c r="K13" s="74">
        <v>87118419</v>
      </c>
      <c r="L13" s="74">
        <v>0</v>
      </c>
      <c r="M13" s="76">
        <v>184952164</v>
      </c>
    </row>
    <row r="14" spans="1:13" ht="13" x14ac:dyDescent="0.3">
      <c r="A14" s="47" t="s">
        <v>53</v>
      </c>
      <c r="B14" s="71" t="s">
        <v>556</v>
      </c>
      <c r="C14" s="72" t="s">
        <v>557</v>
      </c>
      <c r="D14" s="73">
        <v>94117468</v>
      </c>
      <c r="E14" s="74">
        <v>264233700</v>
      </c>
      <c r="F14" s="74">
        <v>72935030</v>
      </c>
      <c r="G14" s="74">
        <v>0</v>
      </c>
      <c r="H14" s="75">
        <v>431286198</v>
      </c>
      <c r="I14" s="73">
        <v>86946110</v>
      </c>
      <c r="J14" s="74">
        <v>238910048</v>
      </c>
      <c r="K14" s="74">
        <v>70817750</v>
      </c>
      <c r="L14" s="74">
        <v>0</v>
      </c>
      <c r="M14" s="76">
        <v>396673908</v>
      </c>
    </row>
    <row r="15" spans="1:13" ht="13" x14ac:dyDescent="0.3">
      <c r="A15" s="47" t="s">
        <v>53</v>
      </c>
      <c r="B15" s="71" t="s">
        <v>558</v>
      </c>
      <c r="C15" s="72" t="s">
        <v>559</v>
      </c>
      <c r="D15" s="73">
        <v>52625241</v>
      </c>
      <c r="E15" s="74">
        <v>208758205</v>
      </c>
      <c r="F15" s="74">
        <v>209575275</v>
      </c>
      <c r="G15" s="74">
        <v>0</v>
      </c>
      <c r="H15" s="75">
        <v>470958721</v>
      </c>
      <c r="I15" s="73">
        <v>48602450</v>
      </c>
      <c r="J15" s="74">
        <v>178374624</v>
      </c>
      <c r="K15" s="74">
        <v>103884485</v>
      </c>
      <c r="L15" s="74">
        <v>0</v>
      </c>
      <c r="M15" s="76">
        <v>330861559</v>
      </c>
    </row>
    <row r="16" spans="1:13" ht="13" x14ac:dyDescent="0.3">
      <c r="A16" s="47" t="s">
        <v>68</v>
      </c>
      <c r="B16" s="71" t="s">
        <v>560</v>
      </c>
      <c r="C16" s="72" t="s">
        <v>561</v>
      </c>
      <c r="D16" s="73">
        <v>0</v>
      </c>
      <c r="E16" s="74">
        <v>40135986</v>
      </c>
      <c r="F16" s="74">
        <v>44570185</v>
      </c>
      <c r="G16" s="74">
        <v>0</v>
      </c>
      <c r="H16" s="75">
        <v>84706171</v>
      </c>
      <c r="I16" s="73">
        <v>0</v>
      </c>
      <c r="J16" s="74">
        <v>41595077</v>
      </c>
      <c r="K16" s="74">
        <v>76656122</v>
      </c>
      <c r="L16" s="74">
        <v>0</v>
      </c>
      <c r="M16" s="76">
        <v>118251199</v>
      </c>
    </row>
    <row r="17" spans="1:13" ht="14" x14ac:dyDescent="0.3">
      <c r="A17" s="48" t="s">
        <v>0</v>
      </c>
      <c r="B17" s="77" t="s">
        <v>562</v>
      </c>
      <c r="C17" s="78" t="s">
        <v>0</v>
      </c>
      <c r="D17" s="79">
        <f t="shared" ref="D17:M17" si="1">SUM(D11:D16)</f>
        <v>207516005</v>
      </c>
      <c r="E17" s="80">
        <f t="shared" si="1"/>
        <v>737973979</v>
      </c>
      <c r="F17" s="80">
        <f t="shared" si="1"/>
        <v>414092994</v>
      </c>
      <c r="G17" s="80">
        <f t="shared" si="1"/>
        <v>0</v>
      </c>
      <c r="H17" s="81">
        <f t="shared" si="1"/>
        <v>1359582978</v>
      </c>
      <c r="I17" s="79">
        <f t="shared" si="1"/>
        <v>191236345</v>
      </c>
      <c r="J17" s="80">
        <f t="shared" si="1"/>
        <v>653894032</v>
      </c>
      <c r="K17" s="80">
        <f t="shared" si="1"/>
        <v>423196523</v>
      </c>
      <c r="L17" s="80">
        <f t="shared" si="1"/>
        <v>0</v>
      </c>
      <c r="M17" s="82">
        <f t="shared" si="1"/>
        <v>1268326900</v>
      </c>
    </row>
    <row r="18" spans="1:13" ht="13" x14ac:dyDescent="0.3">
      <c r="A18" s="47" t="s">
        <v>53</v>
      </c>
      <c r="B18" s="71" t="s">
        <v>563</v>
      </c>
      <c r="C18" s="72" t="s">
        <v>564</v>
      </c>
      <c r="D18" s="73">
        <v>18208712</v>
      </c>
      <c r="E18" s="74">
        <v>160897126</v>
      </c>
      <c r="F18" s="74">
        <v>32916424</v>
      </c>
      <c r="G18" s="74">
        <v>0</v>
      </c>
      <c r="H18" s="75">
        <v>212022262</v>
      </c>
      <c r="I18" s="73">
        <v>17233387</v>
      </c>
      <c r="J18" s="74">
        <v>148941763</v>
      </c>
      <c r="K18" s="74">
        <v>24676767</v>
      </c>
      <c r="L18" s="74">
        <v>0</v>
      </c>
      <c r="M18" s="76">
        <v>190851917</v>
      </c>
    </row>
    <row r="19" spans="1:13" ht="13" x14ac:dyDescent="0.3">
      <c r="A19" s="47" t="s">
        <v>53</v>
      </c>
      <c r="B19" s="71" t="s">
        <v>565</v>
      </c>
      <c r="C19" s="72" t="s">
        <v>566</v>
      </c>
      <c r="D19" s="73">
        <v>134153099</v>
      </c>
      <c r="E19" s="74">
        <v>653480281</v>
      </c>
      <c r="F19" s="74">
        <v>115712786</v>
      </c>
      <c r="G19" s="74">
        <v>0</v>
      </c>
      <c r="H19" s="75">
        <v>903346166</v>
      </c>
      <c r="I19" s="73">
        <v>117912044</v>
      </c>
      <c r="J19" s="74">
        <v>593129053</v>
      </c>
      <c r="K19" s="74">
        <v>105499809</v>
      </c>
      <c r="L19" s="74">
        <v>0</v>
      </c>
      <c r="M19" s="76">
        <v>816540906</v>
      </c>
    </row>
    <row r="20" spans="1:13" ht="13" x14ac:dyDescent="0.3">
      <c r="A20" s="47" t="s">
        <v>53</v>
      </c>
      <c r="B20" s="71" t="s">
        <v>567</v>
      </c>
      <c r="C20" s="72" t="s">
        <v>568</v>
      </c>
      <c r="D20" s="73">
        <v>127280287</v>
      </c>
      <c r="E20" s="74">
        <v>403666539</v>
      </c>
      <c r="F20" s="74">
        <v>-81749453</v>
      </c>
      <c r="G20" s="74">
        <v>0</v>
      </c>
      <c r="H20" s="75">
        <v>449197373</v>
      </c>
      <c r="I20" s="73">
        <v>114582004</v>
      </c>
      <c r="J20" s="74">
        <v>363282960</v>
      </c>
      <c r="K20" s="74">
        <v>81457856</v>
      </c>
      <c r="L20" s="74">
        <v>0</v>
      </c>
      <c r="M20" s="76">
        <v>559322820</v>
      </c>
    </row>
    <row r="21" spans="1:13" ht="13" x14ac:dyDescent="0.3">
      <c r="A21" s="47" t="s">
        <v>53</v>
      </c>
      <c r="B21" s="71" t="s">
        <v>569</v>
      </c>
      <c r="C21" s="72" t="s">
        <v>570</v>
      </c>
      <c r="D21" s="73">
        <v>44870422</v>
      </c>
      <c r="E21" s="74">
        <v>261401563</v>
      </c>
      <c r="F21" s="74">
        <v>33801292</v>
      </c>
      <c r="G21" s="74">
        <v>0</v>
      </c>
      <c r="H21" s="75">
        <v>340073277</v>
      </c>
      <c r="I21" s="73">
        <v>41537952</v>
      </c>
      <c r="J21" s="74">
        <v>272132061</v>
      </c>
      <c r="K21" s="74">
        <v>61719803</v>
      </c>
      <c r="L21" s="74">
        <v>0</v>
      </c>
      <c r="M21" s="76">
        <v>375389816</v>
      </c>
    </row>
    <row r="22" spans="1:13" ht="13" x14ac:dyDescent="0.3">
      <c r="A22" s="47" t="s">
        <v>53</v>
      </c>
      <c r="B22" s="71" t="s">
        <v>571</v>
      </c>
      <c r="C22" s="72" t="s">
        <v>572</v>
      </c>
      <c r="D22" s="73">
        <v>28356954</v>
      </c>
      <c r="E22" s="74">
        <v>214261084</v>
      </c>
      <c r="F22" s="74">
        <v>27882692</v>
      </c>
      <c r="G22" s="74">
        <v>0</v>
      </c>
      <c r="H22" s="75">
        <v>270500730</v>
      </c>
      <c r="I22" s="73">
        <v>26738146</v>
      </c>
      <c r="J22" s="74">
        <v>229532744</v>
      </c>
      <c r="K22" s="74">
        <v>29330232</v>
      </c>
      <c r="L22" s="74">
        <v>0</v>
      </c>
      <c r="M22" s="76">
        <v>285601122</v>
      </c>
    </row>
    <row r="23" spans="1:13" ht="13" x14ac:dyDescent="0.3">
      <c r="A23" s="47" t="s">
        <v>68</v>
      </c>
      <c r="B23" s="71" t="s">
        <v>573</v>
      </c>
      <c r="C23" s="72" t="s">
        <v>574</v>
      </c>
      <c r="D23" s="73">
        <v>0</v>
      </c>
      <c r="E23" s="74">
        <v>0</v>
      </c>
      <c r="F23" s="74">
        <v>47842353</v>
      </c>
      <c r="G23" s="74">
        <v>0</v>
      </c>
      <c r="H23" s="75">
        <v>47842353</v>
      </c>
      <c r="I23" s="73">
        <v>0</v>
      </c>
      <c r="J23" s="74">
        <v>0</v>
      </c>
      <c r="K23" s="74">
        <v>59110721</v>
      </c>
      <c r="L23" s="74">
        <v>0</v>
      </c>
      <c r="M23" s="76">
        <v>59110721</v>
      </c>
    </row>
    <row r="24" spans="1:13" ht="14" x14ac:dyDescent="0.3">
      <c r="A24" s="48" t="s">
        <v>0</v>
      </c>
      <c r="B24" s="77" t="s">
        <v>575</v>
      </c>
      <c r="C24" s="78" t="s">
        <v>0</v>
      </c>
      <c r="D24" s="79">
        <f t="shared" ref="D24:M24" si="2">SUM(D18:D23)</f>
        <v>352869474</v>
      </c>
      <c r="E24" s="80">
        <f t="shared" si="2"/>
        <v>1693706593</v>
      </c>
      <c r="F24" s="80">
        <f t="shared" si="2"/>
        <v>176406094</v>
      </c>
      <c r="G24" s="80">
        <f t="shared" si="2"/>
        <v>0</v>
      </c>
      <c r="H24" s="81">
        <f t="shared" si="2"/>
        <v>2222982161</v>
      </c>
      <c r="I24" s="79">
        <f t="shared" si="2"/>
        <v>318003533</v>
      </c>
      <c r="J24" s="80">
        <f t="shared" si="2"/>
        <v>1607018581</v>
      </c>
      <c r="K24" s="80">
        <f t="shared" si="2"/>
        <v>361795188</v>
      </c>
      <c r="L24" s="80">
        <f t="shared" si="2"/>
        <v>0</v>
      </c>
      <c r="M24" s="82">
        <f t="shared" si="2"/>
        <v>2286817302</v>
      </c>
    </row>
    <row r="25" spans="1:13" ht="13" x14ac:dyDescent="0.3">
      <c r="A25" s="47" t="s">
        <v>53</v>
      </c>
      <c r="B25" s="71" t="s">
        <v>576</v>
      </c>
      <c r="C25" s="72" t="s">
        <v>577</v>
      </c>
      <c r="D25" s="73">
        <v>33256171</v>
      </c>
      <c r="E25" s="74">
        <v>92413633</v>
      </c>
      <c r="F25" s="74">
        <v>42010222</v>
      </c>
      <c r="G25" s="74">
        <v>0</v>
      </c>
      <c r="H25" s="75">
        <v>167680026</v>
      </c>
      <c r="I25" s="73">
        <v>31196516</v>
      </c>
      <c r="J25" s="74">
        <v>78966398</v>
      </c>
      <c r="K25" s="74">
        <v>39560232</v>
      </c>
      <c r="L25" s="74">
        <v>0</v>
      </c>
      <c r="M25" s="76">
        <v>149723146</v>
      </c>
    </row>
    <row r="26" spans="1:13" ht="13" x14ac:dyDescent="0.3">
      <c r="A26" s="47" t="s">
        <v>53</v>
      </c>
      <c r="B26" s="71" t="s">
        <v>578</v>
      </c>
      <c r="C26" s="72" t="s">
        <v>579</v>
      </c>
      <c r="D26" s="73">
        <v>95435253</v>
      </c>
      <c r="E26" s="74">
        <v>276433734</v>
      </c>
      <c r="F26" s="74">
        <v>59977202</v>
      </c>
      <c r="G26" s="74">
        <v>0</v>
      </c>
      <c r="H26" s="75">
        <v>431846189</v>
      </c>
      <c r="I26" s="73">
        <v>60862853</v>
      </c>
      <c r="J26" s="74">
        <v>203473831</v>
      </c>
      <c r="K26" s="74">
        <v>44245850</v>
      </c>
      <c r="L26" s="74">
        <v>0</v>
      </c>
      <c r="M26" s="76">
        <v>308582534</v>
      </c>
    </row>
    <row r="27" spans="1:13" ht="13" x14ac:dyDescent="0.3">
      <c r="A27" s="47" t="s">
        <v>53</v>
      </c>
      <c r="B27" s="71" t="s">
        <v>580</v>
      </c>
      <c r="C27" s="72" t="s">
        <v>581</v>
      </c>
      <c r="D27" s="73">
        <v>19553552</v>
      </c>
      <c r="E27" s="74">
        <v>77706603</v>
      </c>
      <c r="F27" s="74">
        <v>13769422</v>
      </c>
      <c r="G27" s="74">
        <v>0</v>
      </c>
      <c r="H27" s="75">
        <v>111029577</v>
      </c>
      <c r="I27" s="73">
        <v>17882807</v>
      </c>
      <c r="J27" s="74">
        <v>68714605</v>
      </c>
      <c r="K27" s="74">
        <v>11124656</v>
      </c>
      <c r="L27" s="74">
        <v>0</v>
      </c>
      <c r="M27" s="76">
        <v>97722068</v>
      </c>
    </row>
    <row r="28" spans="1:13" ht="13" x14ac:dyDescent="0.3">
      <c r="A28" s="47" t="s">
        <v>53</v>
      </c>
      <c r="B28" s="71" t="s">
        <v>582</v>
      </c>
      <c r="C28" s="72" t="s">
        <v>583</v>
      </c>
      <c r="D28" s="73">
        <v>17239411</v>
      </c>
      <c r="E28" s="74">
        <v>53685244</v>
      </c>
      <c r="F28" s="74">
        <v>57996296</v>
      </c>
      <c r="G28" s="74">
        <v>0</v>
      </c>
      <c r="H28" s="75">
        <v>128920951</v>
      </c>
      <c r="I28" s="73">
        <v>14190620</v>
      </c>
      <c r="J28" s="74">
        <v>48036277</v>
      </c>
      <c r="K28" s="74">
        <v>65752053</v>
      </c>
      <c r="L28" s="74">
        <v>0</v>
      </c>
      <c r="M28" s="76">
        <v>127978950</v>
      </c>
    </row>
    <row r="29" spans="1:13" ht="13" x14ac:dyDescent="0.3">
      <c r="A29" s="47" t="s">
        <v>68</v>
      </c>
      <c r="B29" s="71" t="s">
        <v>584</v>
      </c>
      <c r="C29" s="72" t="s">
        <v>585</v>
      </c>
      <c r="D29" s="73">
        <v>0</v>
      </c>
      <c r="E29" s="74">
        <v>4375014</v>
      </c>
      <c r="F29" s="74">
        <v>43700927</v>
      </c>
      <c r="G29" s="74">
        <v>0</v>
      </c>
      <c r="H29" s="75">
        <v>48075941</v>
      </c>
      <c r="I29" s="73">
        <v>0</v>
      </c>
      <c r="J29" s="74">
        <v>4301385</v>
      </c>
      <c r="K29" s="74">
        <v>25224527</v>
      </c>
      <c r="L29" s="74">
        <v>0</v>
      </c>
      <c r="M29" s="76">
        <v>29525912</v>
      </c>
    </row>
    <row r="30" spans="1:13" ht="14" x14ac:dyDescent="0.3">
      <c r="A30" s="48" t="s">
        <v>0</v>
      </c>
      <c r="B30" s="77" t="s">
        <v>586</v>
      </c>
      <c r="C30" s="78" t="s">
        <v>0</v>
      </c>
      <c r="D30" s="79">
        <f t="shared" ref="D30:M30" si="3">SUM(D25:D29)</f>
        <v>165484387</v>
      </c>
      <c r="E30" s="80">
        <f t="shared" si="3"/>
        <v>504614228</v>
      </c>
      <c r="F30" s="80">
        <f t="shared" si="3"/>
        <v>217454069</v>
      </c>
      <c r="G30" s="80">
        <f t="shared" si="3"/>
        <v>0</v>
      </c>
      <c r="H30" s="81">
        <f t="shared" si="3"/>
        <v>887552684</v>
      </c>
      <c r="I30" s="79">
        <f t="shared" si="3"/>
        <v>124132796</v>
      </c>
      <c r="J30" s="80">
        <f t="shared" si="3"/>
        <v>403492496</v>
      </c>
      <c r="K30" s="80">
        <f t="shared" si="3"/>
        <v>185907318</v>
      </c>
      <c r="L30" s="80">
        <f t="shared" si="3"/>
        <v>0</v>
      </c>
      <c r="M30" s="82">
        <f t="shared" si="3"/>
        <v>713532610</v>
      </c>
    </row>
    <row r="31" spans="1:13" ht="13" x14ac:dyDescent="0.3">
      <c r="A31" s="47" t="s">
        <v>53</v>
      </c>
      <c r="B31" s="71" t="s">
        <v>587</v>
      </c>
      <c r="C31" s="72" t="s">
        <v>588</v>
      </c>
      <c r="D31" s="73">
        <v>7365895</v>
      </c>
      <c r="E31" s="74">
        <v>35347139</v>
      </c>
      <c r="F31" s="74">
        <v>9856723</v>
      </c>
      <c r="G31" s="74">
        <v>0</v>
      </c>
      <c r="H31" s="75">
        <v>52569757</v>
      </c>
      <c r="I31" s="73">
        <v>7131785</v>
      </c>
      <c r="J31" s="74">
        <v>34361944</v>
      </c>
      <c r="K31" s="74">
        <v>12356055</v>
      </c>
      <c r="L31" s="74">
        <v>0</v>
      </c>
      <c r="M31" s="76">
        <v>53849784</v>
      </c>
    </row>
    <row r="32" spans="1:13" ht="13" x14ac:dyDescent="0.3">
      <c r="A32" s="47" t="s">
        <v>53</v>
      </c>
      <c r="B32" s="71" t="s">
        <v>589</v>
      </c>
      <c r="C32" s="72" t="s">
        <v>590</v>
      </c>
      <c r="D32" s="73">
        <v>35346602</v>
      </c>
      <c r="E32" s="74">
        <v>97080746</v>
      </c>
      <c r="F32" s="74">
        <v>69109721</v>
      </c>
      <c r="G32" s="74">
        <v>0</v>
      </c>
      <c r="H32" s="75">
        <v>201537069</v>
      </c>
      <c r="I32" s="73">
        <v>32297918</v>
      </c>
      <c r="J32" s="74">
        <v>90365950</v>
      </c>
      <c r="K32" s="74">
        <v>69296858</v>
      </c>
      <c r="L32" s="74">
        <v>0</v>
      </c>
      <c r="M32" s="76">
        <v>191960726</v>
      </c>
    </row>
    <row r="33" spans="1:13" ht="13" x14ac:dyDescent="0.3">
      <c r="A33" s="47" t="s">
        <v>53</v>
      </c>
      <c r="B33" s="71" t="s">
        <v>591</v>
      </c>
      <c r="C33" s="72" t="s">
        <v>592</v>
      </c>
      <c r="D33" s="73">
        <v>72813062</v>
      </c>
      <c r="E33" s="74">
        <v>300356270</v>
      </c>
      <c r="F33" s="74">
        <v>63931390</v>
      </c>
      <c r="G33" s="74">
        <v>0</v>
      </c>
      <c r="H33" s="75">
        <v>437100722</v>
      </c>
      <c r="I33" s="73">
        <v>62335318</v>
      </c>
      <c r="J33" s="74">
        <v>269134389</v>
      </c>
      <c r="K33" s="74">
        <v>61850733</v>
      </c>
      <c r="L33" s="74">
        <v>0</v>
      </c>
      <c r="M33" s="76">
        <v>393320440</v>
      </c>
    </row>
    <row r="34" spans="1:13" ht="13" x14ac:dyDescent="0.3">
      <c r="A34" s="47" t="s">
        <v>53</v>
      </c>
      <c r="B34" s="71" t="s">
        <v>593</v>
      </c>
      <c r="C34" s="72" t="s">
        <v>594</v>
      </c>
      <c r="D34" s="73">
        <v>125762278</v>
      </c>
      <c r="E34" s="74">
        <v>570015871</v>
      </c>
      <c r="F34" s="74">
        <v>404706520</v>
      </c>
      <c r="G34" s="74">
        <v>0</v>
      </c>
      <c r="H34" s="75">
        <v>1100484669</v>
      </c>
      <c r="I34" s="73">
        <v>114378009</v>
      </c>
      <c r="J34" s="74">
        <v>438061539</v>
      </c>
      <c r="K34" s="74">
        <v>247861966</v>
      </c>
      <c r="L34" s="74">
        <v>0</v>
      </c>
      <c r="M34" s="76">
        <v>800301514</v>
      </c>
    </row>
    <row r="35" spans="1:13" ht="13" x14ac:dyDescent="0.3">
      <c r="A35" s="47" t="s">
        <v>53</v>
      </c>
      <c r="B35" s="71" t="s">
        <v>595</v>
      </c>
      <c r="C35" s="72" t="s">
        <v>596</v>
      </c>
      <c r="D35" s="73">
        <v>-69695</v>
      </c>
      <c r="E35" s="74">
        <v>151627641</v>
      </c>
      <c r="F35" s="74">
        <v>21188297</v>
      </c>
      <c r="G35" s="74">
        <v>0</v>
      </c>
      <c r="H35" s="75">
        <v>172746243</v>
      </c>
      <c r="I35" s="73">
        <v>-582096</v>
      </c>
      <c r="J35" s="74">
        <v>111816514</v>
      </c>
      <c r="K35" s="74">
        <v>24524650</v>
      </c>
      <c r="L35" s="74">
        <v>0</v>
      </c>
      <c r="M35" s="76">
        <v>135759068</v>
      </c>
    </row>
    <row r="36" spans="1:13" ht="13" x14ac:dyDescent="0.3">
      <c r="A36" s="47" t="s">
        <v>53</v>
      </c>
      <c r="B36" s="71" t="s">
        <v>597</v>
      </c>
      <c r="C36" s="72" t="s">
        <v>598</v>
      </c>
      <c r="D36" s="73">
        <v>54578233</v>
      </c>
      <c r="E36" s="74">
        <v>129162260</v>
      </c>
      <c r="F36" s="74">
        <v>37914606</v>
      </c>
      <c r="G36" s="74">
        <v>0</v>
      </c>
      <c r="H36" s="75">
        <v>221655099</v>
      </c>
      <c r="I36" s="73">
        <v>50478934</v>
      </c>
      <c r="J36" s="74">
        <v>122526767</v>
      </c>
      <c r="K36" s="74">
        <v>86682948</v>
      </c>
      <c r="L36" s="74">
        <v>0</v>
      </c>
      <c r="M36" s="76">
        <v>259688649</v>
      </c>
    </row>
    <row r="37" spans="1:13" ht="13" x14ac:dyDescent="0.3">
      <c r="A37" s="47" t="s">
        <v>53</v>
      </c>
      <c r="B37" s="71" t="s">
        <v>599</v>
      </c>
      <c r="C37" s="72" t="s">
        <v>600</v>
      </c>
      <c r="D37" s="73">
        <v>72766267</v>
      </c>
      <c r="E37" s="74">
        <v>135280605</v>
      </c>
      <c r="F37" s="74">
        <v>46622159</v>
      </c>
      <c r="G37" s="74">
        <v>0</v>
      </c>
      <c r="H37" s="75">
        <v>254669031</v>
      </c>
      <c r="I37" s="73">
        <v>68763855</v>
      </c>
      <c r="J37" s="74">
        <v>152879092</v>
      </c>
      <c r="K37" s="74">
        <v>41838739</v>
      </c>
      <c r="L37" s="74">
        <v>0</v>
      </c>
      <c r="M37" s="76">
        <v>263481686</v>
      </c>
    </row>
    <row r="38" spans="1:13" ht="13" x14ac:dyDescent="0.3">
      <c r="A38" s="47" t="s">
        <v>68</v>
      </c>
      <c r="B38" s="71" t="s">
        <v>601</v>
      </c>
      <c r="C38" s="72" t="s">
        <v>602</v>
      </c>
      <c r="D38" s="73">
        <v>0</v>
      </c>
      <c r="E38" s="74">
        <v>1215500</v>
      </c>
      <c r="F38" s="74">
        <v>66901460</v>
      </c>
      <c r="G38" s="74">
        <v>0</v>
      </c>
      <c r="H38" s="75">
        <v>68116960</v>
      </c>
      <c r="I38" s="73">
        <v>0</v>
      </c>
      <c r="J38" s="74">
        <v>14884183</v>
      </c>
      <c r="K38" s="74">
        <v>77145137</v>
      </c>
      <c r="L38" s="74">
        <v>0</v>
      </c>
      <c r="M38" s="76">
        <v>92029320</v>
      </c>
    </row>
    <row r="39" spans="1:13" ht="14" x14ac:dyDescent="0.3">
      <c r="A39" s="48" t="s">
        <v>0</v>
      </c>
      <c r="B39" s="77" t="s">
        <v>603</v>
      </c>
      <c r="C39" s="78" t="s">
        <v>0</v>
      </c>
      <c r="D39" s="79">
        <f t="shared" ref="D39:M39" si="4">SUM(D31:D38)</f>
        <v>368562642</v>
      </c>
      <c r="E39" s="80">
        <f t="shared" si="4"/>
        <v>1420086032</v>
      </c>
      <c r="F39" s="80">
        <f t="shared" si="4"/>
        <v>720230876</v>
      </c>
      <c r="G39" s="80">
        <f t="shared" si="4"/>
        <v>0</v>
      </c>
      <c r="H39" s="81">
        <f t="shared" si="4"/>
        <v>2508879550</v>
      </c>
      <c r="I39" s="79">
        <f t="shared" si="4"/>
        <v>334803723</v>
      </c>
      <c r="J39" s="80">
        <f t="shared" si="4"/>
        <v>1234030378</v>
      </c>
      <c r="K39" s="80">
        <f t="shared" si="4"/>
        <v>621557086</v>
      </c>
      <c r="L39" s="80">
        <f t="shared" si="4"/>
        <v>0</v>
      </c>
      <c r="M39" s="82">
        <f t="shared" si="4"/>
        <v>2190391187</v>
      </c>
    </row>
    <row r="40" spans="1:13" ht="13" x14ac:dyDescent="0.3">
      <c r="A40" s="47" t="s">
        <v>53</v>
      </c>
      <c r="B40" s="71" t="s">
        <v>604</v>
      </c>
      <c r="C40" s="72" t="s">
        <v>605</v>
      </c>
      <c r="D40" s="73">
        <v>12362</v>
      </c>
      <c r="E40" s="74">
        <v>9243331</v>
      </c>
      <c r="F40" s="74">
        <v>10173828</v>
      </c>
      <c r="G40" s="74">
        <v>0</v>
      </c>
      <c r="H40" s="75">
        <v>19429521</v>
      </c>
      <c r="I40" s="73">
        <v>19595</v>
      </c>
      <c r="J40" s="74">
        <v>8267899</v>
      </c>
      <c r="K40" s="74">
        <v>9136905</v>
      </c>
      <c r="L40" s="74">
        <v>0</v>
      </c>
      <c r="M40" s="76">
        <v>17424399</v>
      </c>
    </row>
    <row r="41" spans="1:13" ht="13" x14ac:dyDescent="0.3">
      <c r="A41" s="47" t="s">
        <v>53</v>
      </c>
      <c r="B41" s="71" t="s">
        <v>606</v>
      </c>
      <c r="C41" s="72" t="s">
        <v>607</v>
      </c>
      <c r="D41" s="73">
        <v>1353995</v>
      </c>
      <c r="E41" s="74">
        <v>9110600</v>
      </c>
      <c r="F41" s="74">
        <v>5521749</v>
      </c>
      <c r="G41" s="74">
        <v>0</v>
      </c>
      <c r="H41" s="75">
        <v>15986344</v>
      </c>
      <c r="I41" s="73">
        <v>1152668</v>
      </c>
      <c r="J41" s="74">
        <v>8305503</v>
      </c>
      <c r="K41" s="74">
        <v>6573563</v>
      </c>
      <c r="L41" s="74">
        <v>0</v>
      </c>
      <c r="M41" s="76">
        <v>16031734</v>
      </c>
    </row>
    <row r="42" spans="1:13" ht="13" x14ac:dyDescent="0.3">
      <c r="A42" s="47" t="s">
        <v>53</v>
      </c>
      <c r="B42" s="71" t="s">
        <v>608</v>
      </c>
      <c r="C42" s="72" t="s">
        <v>609</v>
      </c>
      <c r="D42" s="73">
        <v>14394522</v>
      </c>
      <c r="E42" s="74">
        <v>52872267</v>
      </c>
      <c r="F42" s="74">
        <v>15783682</v>
      </c>
      <c r="G42" s="74">
        <v>0</v>
      </c>
      <c r="H42" s="75">
        <v>83050471</v>
      </c>
      <c r="I42" s="73">
        <v>14817568</v>
      </c>
      <c r="J42" s="74">
        <v>48922826</v>
      </c>
      <c r="K42" s="74">
        <v>41659812</v>
      </c>
      <c r="L42" s="74">
        <v>0</v>
      </c>
      <c r="M42" s="76">
        <v>105400206</v>
      </c>
    </row>
    <row r="43" spans="1:13" ht="13" x14ac:dyDescent="0.3">
      <c r="A43" s="47" t="s">
        <v>68</v>
      </c>
      <c r="B43" s="71" t="s">
        <v>610</v>
      </c>
      <c r="C43" s="72" t="s">
        <v>611</v>
      </c>
      <c r="D43" s="73">
        <v>0</v>
      </c>
      <c r="E43" s="74">
        <v>0</v>
      </c>
      <c r="F43" s="74">
        <v>15210377</v>
      </c>
      <c r="G43" s="74">
        <v>0</v>
      </c>
      <c r="H43" s="75">
        <v>15210377</v>
      </c>
      <c r="I43" s="73">
        <v>0</v>
      </c>
      <c r="J43" s="74">
        <v>0</v>
      </c>
      <c r="K43" s="74">
        <v>6256103</v>
      </c>
      <c r="L43" s="74">
        <v>0</v>
      </c>
      <c r="M43" s="76">
        <v>6256103</v>
      </c>
    </row>
    <row r="44" spans="1:13" ht="14" x14ac:dyDescent="0.3">
      <c r="A44" s="48" t="s">
        <v>0</v>
      </c>
      <c r="B44" s="77" t="s">
        <v>612</v>
      </c>
      <c r="C44" s="78" t="s">
        <v>0</v>
      </c>
      <c r="D44" s="79">
        <f t="shared" ref="D44:M44" si="5">SUM(D40:D43)</f>
        <v>15760879</v>
      </c>
      <c r="E44" s="80">
        <f t="shared" si="5"/>
        <v>71226198</v>
      </c>
      <c r="F44" s="80">
        <f t="shared" si="5"/>
        <v>46689636</v>
      </c>
      <c r="G44" s="80">
        <f t="shared" si="5"/>
        <v>0</v>
      </c>
      <c r="H44" s="81">
        <f t="shared" si="5"/>
        <v>133676713</v>
      </c>
      <c r="I44" s="79">
        <f t="shared" si="5"/>
        <v>15989831</v>
      </c>
      <c r="J44" s="80">
        <f t="shared" si="5"/>
        <v>65496228</v>
      </c>
      <c r="K44" s="80">
        <f t="shared" si="5"/>
        <v>63626383</v>
      </c>
      <c r="L44" s="80">
        <f t="shared" si="5"/>
        <v>0</v>
      </c>
      <c r="M44" s="82">
        <f t="shared" si="5"/>
        <v>145112442</v>
      </c>
    </row>
    <row r="45" spans="1:13" ht="14" x14ac:dyDescent="0.3">
      <c r="A45" s="49" t="s">
        <v>0</v>
      </c>
      <c r="B45" s="83" t="s">
        <v>613</v>
      </c>
      <c r="C45" s="84" t="s">
        <v>0</v>
      </c>
      <c r="D45" s="85">
        <f t="shared" ref="D45:M45" si="6">SUM(D9,D11:D16,D18:D23,D25:D29,D31:D38,D40:D43)</f>
        <v>4603659602</v>
      </c>
      <c r="E45" s="86">
        <f t="shared" si="6"/>
        <v>13025701321</v>
      </c>
      <c r="F45" s="86">
        <f t="shared" si="6"/>
        <v>5882276172</v>
      </c>
      <c r="G45" s="86">
        <f t="shared" si="6"/>
        <v>0</v>
      </c>
      <c r="H45" s="87">
        <f t="shared" si="6"/>
        <v>23511637095</v>
      </c>
      <c r="I45" s="85">
        <f t="shared" si="6"/>
        <v>4197332142</v>
      </c>
      <c r="J45" s="86">
        <f t="shared" si="6"/>
        <v>13972218512</v>
      </c>
      <c r="K45" s="86">
        <f t="shared" si="6"/>
        <v>5113863249</v>
      </c>
      <c r="L45" s="86">
        <f t="shared" si="6"/>
        <v>0</v>
      </c>
      <c r="M45" s="88">
        <f t="shared" si="6"/>
        <v>23283413903</v>
      </c>
    </row>
    <row r="46" spans="1:13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  <row r="47" spans="1:13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1:13" x14ac:dyDescent="0.25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  <row r="49" spans="2:13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2:13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</row>
    <row r="51" spans="2:13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2:13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2:13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2:13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</row>
    <row r="55" spans="2:13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2:13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2:13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2:13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2:13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2:13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2:13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2:13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2:13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2:13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2:13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2:13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2:13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2:13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2:13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2:13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2:13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2:13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2:13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2:13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2:13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2:13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2:13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2:13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2:13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2:13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2:13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</sheetData>
  <mergeCells count="6">
    <mergeCell ref="B1:M1"/>
    <mergeCell ref="B2:M2"/>
    <mergeCell ref="D3:H3"/>
    <mergeCell ref="I3:M3"/>
    <mergeCell ref="D4:F4"/>
    <mergeCell ref="I4:K4"/>
  </mergeCells>
  <printOptions horizontalCentered="1"/>
  <pageMargins left="3.937007874015748E-2" right="3.937007874015748E-2" top="0.31496062992125984" bottom="0.15748031496062992" header="0.31496062992125984" footer="0.15748031496062992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058A14-A2D9-4406-9E82-46B1A36208DD}"/>
</file>

<file path=customXml/itemProps2.xml><?xml version="1.0" encoding="utf-8"?>
<ds:datastoreItem xmlns:ds="http://schemas.openxmlformats.org/officeDocument/2006/customXml" ds:itemID="{0BFA53BE-A2C7-4C50-8503-9F31EAB7C0B2}"/>
</file>

<file path=customXml/itemProps3.xml><?xml version="1.0" encoding="utf-8"?>
<ds:datastoreItem xmlns:ds="http://schemas.openxmlformats.org/officeDocument/2006/customXml" ds:itemID="{4BB9F177-BF99-4278-AE98-218020C6E3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Summary per Province</vt:lpstr>
      <vt:lpstr>Summary per Metro</vt:lpstr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'Summary per Metro'!Print_Area</vt:lpstr>
      <vt:lpstr>'Summary per Province'!Print_Area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Kgothatso Matlala</cp:lastModifiedBy>
  <cp:lastPrinted>2026-08-14T08:23:40Z</cp:lastPrinted>
  <dcterms:created xsi:type="dcterms:W3CDTF">2026-08-06T13:23:36Z</dcterms:created>
  <dcterms:modified xsi:type="dcterms:W3CDTF">2026-08-14T08:24:01Z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